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610" tabRatio="599" activeTab="1"/>
  </bookViews>
  <sheets>
    <sheet name="для письма" sheetId="1" r:id="rId1"/>
    <sheet name="ГО" sheetId="2" r:id="rId2"/>
  </sheets>
  <definedNames>
    <definedName name="_xlnm.Print_Area" localSheetId="1">'ГО'!$A$8:$Y$605</definedName>
    <definedName name="_xlnm.Print_Area" localSheetId="0">'для письма'!$A$6:$Y$111</definedName>
  </definedNames>
  <calcPr fullCalcOnLoad="1"/>
</workbook>
</file>

<file path=xl/sharedStrings.xml><?xml version="1.0" encoding="utf-8"?>
<sst xmlns="http://schemas.openxmlformats.org/spreadsheetml/2006/main" count="3241" uniqueCount="826">
  <si>
    <t xml:space="preserve">Глава 2 статья 7 пункт 1, подпункт 1; </t>
  </si>
  <si>
    <t>Глава 3 статья 10 пункт 7</t>
  </si>
  <si>
    <t>Очередной 2017 год</t>
  </si>
  <si>
    <t>51.0.0019</t>
  </si>
  <si>
    <t>52.1.0019</t>
  </si>
  <si>
    <t>52.4.1002</t>
  </si>
  <si>
    <t>56.1.1006</t>
  </si>
  <si>
    <t>64.1.1001</t>
  </si>
  <si>
    <t>64.1.1009</t>
  </si>
  <si>
    <t>64.3.1011</t>
  </si>
  <si>
    <t>63.1.1008</t>
  </si>
  <si>
    <t>64.2.1010</t>
  </si>
  <si>
    <t>59.0.1128</t>
  </si>
  <si>
    <t>79.0.1102</t>
  </si>
  <si>
    <t>60.0.1114</t>
  </si>
  <si>
    <t>52.6.4001</t>
  </si>
  <si>
    <t>52.6.4002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</si>
  <si>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</si>
  <si>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Пост. адм. МО "Об утверждении муниципальной программы МО Приморско-Ахтарский район "Экономическое развитие" № 266 от 25.02.2015. (подпрограмма "Поддержка малого и среднего предпринимательства в муниципальном образовании Приморско-Ахтарский район")</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</si>
  <si>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 его пределами")</t>
  </si>
  <si>
    <t>Пост. адм. МО "Об утверждении перечня мероприятий по выполнению работ и оказанию услуг по содержанию и текущему ремонту объектов муниципальной собственности муниципального образования Приморско-Ахтарский район на 2015 год"  № 265 от 25.02.2015г.</t>
  </si>
  <si>
    <t xml:space="preserve">с 25.02.2015 по 31.12.2015; 
</t>
  </si>
  <si>
    <t xml:space="preserve">с 01.01.2016 по 31.12.2017; 
</t>
  </si>
  <si>
    <t>Пост. адм. МО "О принятии решения о подготовке и реализации бюджетных инвестиций в объекты капитального строительства муниципальной собственности МО Приморско-Ахтарский район по объекту "Дошкольное образовательное учреждение на 165 мест по ул. Коммунаров в г. Приморско-Ахтарске КК" № 1039 от 11.11.2015г.</t>
  </si>
  <si>
    <t>64.3.00.10110</t>
  </si>
  <si>
    <t>10.1.01.10490</t>
  </si>
  <si>
    <t>63.1.00.10080</t>
  </si>
  <si>
    <t>64.2.00.10100</t>
  </si>
  <si>
    <t>12.1.01.10540</t>
  </si>
  <si>
    <t>55.2.00.00590</t>
  </si>
  <si>
    <t>55.3.00.00590</t>
  </si>
  <si>
    <t>57.1.00.10070</t>
  </si>
  <si>
    <t>07.1.01.10380</t>
  </si>
  <si>
    <t>52.3.00.10010</t>
  </si>
  <si>
    <t>52.5.00.10030</t>
  </si>
  <si>
    <t>52.6.00.40010</t>
  </si>
  <si>
    <t>52.6.00.40020</t>
  </si>
  <si>
    <t>06.1.01.10650</t>
  </si>
  <si>
    <t>52.9.00.51200</t>
  </si>
  <si>
    <t>52.2.00.60850</t>
  </si>
  <si>
    <t>75.1.00.60850</t>
  </si>
  <si>
    <t>75.1.00.60690</t>
  </si>
  <si>
    <t>75.1.00.60810</t>
  </si>
  <si>
    <t>75.1.00.61080</t>
  </si>
  <si>
    <t>69.1.00.60580</t>
  </si>
  <si>
    <t>65.1.00.60370</t>
  </si>
  <si>
    <t>56.1.00.61060</t>
  </si>
  <si>
    <t xml:space="preserve">с 11.10.2015 по 31.12.2017; 
</t>
  </si>
  <si>
    <t>Пост. адм. МО "Об утверждении перечня мероприятий на 2015 год по проведению оценки, технической инвентаризации объктов муниципального имущества, межеванию и формированию земельных участков" № 257 от 24.02.2015г.</t>
  </si>
  <si>
    <t xml:space="preserve">с 24.02.2015 по 31.12.2015; 
</t>
  </si>
  <si>
    <t xml:space="preserve">с 25.02.2015 по 31.12.2017; 
</t>
  </si>
  <si>
    <t xml:space="preserve">с 27.01.2015 по 31.12.2017; 
</t>
  </si>
  <si>
    <t>Пост. адм. МО "Об утверждении муниципальной программы муниципального образования Приморско-Ахтарский район "Информационное общество Приморско-Ахтарского района"  № 1992 от 29.12.2014г.</t>
  </si>
  <si>
    <t xml:space="preserve">с 29.12.2015 по 31.12.2017; 
</t>
  </si>
  <si>
    <t>Пост. адм. МО "Об утверждении муниципальной программы МО Притморско-Ахтарский район "Развитие санаторно-курортного и туристского комплекса" № 259 от 25.02.2015.</t>
  </si>
  <si>
    <t>Пост. адм. МО "Об утверждении муниципальной программы МО Приморско-Ахтарский район "Муниципальная поддержка социально ориентированных некоммерческих организаций в Приморско-Ахтарском районе" № 406 от 27.03.2015.</t>
  </si>
  <si>
    <t>Пост. адм. МО "Об утверждении ВЦП "Проведение инвестиционных и имиджевых мероприятий муниципального образования Приморско-Ахтарский район на 2014 год" № 892 от 10.06.2014.</t>
  </si>
  <si>
    <t>65.2.1138</t>
  </si>
  <si>
    <t xml:space="preserve">с 10.06.2014 по 31.12.2014; 
</t>
  </si>
  <si>
    <t xml:space="preserve"> Пост. главы МО  "Об утверждении положения об отделе по делам несовершеннолетних администрации муниципального образования Приморско-Ахтарский район"  № 2398 от 31.12.2008;</t>
  </si>
  <si>
    <t xml:space="preserve">РС "О принятии к осуществлению  отдельных гос.полномочий КК по организации и осуществлению деятельности по опеке и попечительству в отношении несовершеннолетних" № 763 от 30.12.2008г. </t>
  </si>
  <si>
    <t>Закон КК "О мерах соц.поддержки отдельных категорий жителей КК" № 808-КЗ от 15.12.2004;</t>
  </si>
  <si>
    <t xml:space="preserve">Ст. 1; 
</t>
  </si>
  <si>
    <t xml:space="preserve">с 01.01.2005 - не установлен; 
</t>
  </si>
  <si>
    <t xml:space="preserve">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 от 23.11.2005; 
</t>
  </si>
  <si>
    <t xml:space="preserve">РС "О принятии к осуществлению  отдельных гос.полномочий КК по распоряжению земельными участками, находящимися в гос.собственности КК, из фонда перераспределения земель КК" № 766 от 30.12.2008г. </t>
  </si>
  <si>
    <t xml:space="preserve">12.08.2014 - 31.12.2014г.; 
</t>
  </si>
  <si>
    <t>69.2.1044</t>
  </si>
  <si>
    <t>РС "Об утверждении мероприятий, направленных на выполнение наказов избирателей Приморско-Ахтарского района на 2014-2015 год"  № 489 от 27.08.2014;</t>
  </si>
  <si>
    <t xml:space="preserve">27.08.2014 - 31.12.2015;
</t>
  </si>
  <si>
    <t xml:space="preserve">11.12.2014 - 31.12.2015;
</t>
  </si>
  <si>
    <t xml:space="preserve">пункт 2
</t>
  </si>
  <si>
    <t>Устав  МКУ " Центр муниципальных закупок и услуг" пост. адм. МО №1810 от  04.12.2014.</t>
  </si>
  <si>
    <t xml:space="preserve">04.12.2014 - не установлен; 
</t>
  </si>
  <si>
    <t>99.0.1004</t>
  </si>
  <si>
    <t>Постановление администрации МО Приморско-Ахтарский район от 7 октября 2014 года № 1511 "Об утверждении Порядка обеспечения льготным питанием учащихся из многодетных семей в муниципальных общеобразовательных учреждениях муниципальго образования Приморско-Ахтарский район, реализующих общеобразовательные программы"</t>
  </si>
  <si>
    <t>с 07.11.2014- не ограничен</t>
  </si>
  <si>
    <t>Постановление администрации муниципального образования Приморско-ахтарский район № 361 от 13.03.2015 "Об утверждении Порядка предоставления частичной компенсации удорожания стоимости питания и обеспечения молоком учащихся дневных муниципальных образовательных учреждений, реализующих образовательные программы"</t>
  </si>
  <si>
    <t>01.01.2015-не ограничен</t>
  </si>
  <si>
    <t>03</t>
  </si>
  <si>
    <t>обеспечение реализации основных 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</si>
  <si>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</si>
  <si>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Статья 1; </t>
  </si>
  <si>
    <t xml:space="preserve">01.01.2005 - не ограничен; </t>
  </si>
  <si>
    <t>Решение Совета МО Приморско-Ахтарский район от 28.04.12 г. № 254 "О принятии к осуществлению отдельных госуд-х полномочий КК по обеспечению реализации основных общеобразовательных программ в части финансирования расходов на оплату труда работников, расходов на учебники и учебные пособия"</t>
  </si>
  <si>
    <t>с 15.03.2010 -не ограничен</t>
  </si>
  <si>
    <t>01.1.01.60860</t>
  </si>
  <si>
    <t>01.1.02.60860</t>
  </si>
  <si>
    <t>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поселках(поселках городского типа) КК, в виде компенсации расходов на оплату жилых помещений, отопления и освещения</t>
  </si>
  <si>
    <t>Решение Совета МО Приомрско-Ахтарский район от 11.05.2011 г.№ 150 "О принятии к осуществлению отдельных государственных полномочий КК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t>
  </si>
  <si>
    <t>01.01.2011 - не ограничен;</t>
  </si>
  <si>
    <t>01.2.09.60820</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</si>
  <si>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</si>
  <si>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Постановление администрации МО Приморско-Ахтарский район от 23.11.2010 № 2180 "Об утверждении Порядка обращения за компенсацией части родительской платы за содержание ребенка в МДОУ МО Приморско-Ахтарский район, реализующих основную общеобразовательную программу дошкольногообразования и ее выплаты"</t>
  </si>
  <si>
    <t>с 23.11.2010 -не ограничен;</t>
  </si>
  <si>
    <t xml:space="preserve"> "О принятии к осуществлению части государственных полномочий Краснодарского края" № 800 от 24.04.2009; </t>
  </si>
  <si>
    <t xml:space="preserve">с 24.04.2009 - не ограничен; </t>
  </si>
  <si>
    <t>10</t>
  </si>
  <si>
    <t>01.2.06.60710</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</si>
  <si>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</si>
  <si>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Постановление администрации МО Приморско-Ахтарский район от 13.05.2010 г № 755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МО Приморско-Ахтарский район</t>
  </si>
  <si>
    <t>с 13.05.2010 - не ограничен</t>
  </si>
  <si>
    <t>01.2.05.60700</t>
  </si>
  <si>
    <t>предоставление социальной поддержки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</si>
  <si>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Решение Совета МО Приморско-Ахтарский район 24.04.2009 № 800 "О принятии к осуществлению части государственных полномочий Краснодарского края"</t>
  </si>
  <si>
    <t>пункт 1</t>
  </si>
  <si>
    <t>с 01.01.2009 - не ограничен</t>
  </si>
  <si>
    <t>Постановление администрации муниципального образования Приморско-ахтарский район № 1618 от 22.10.2014 "Об утверждении Порядка предоставления мер социльной поддержки отдельным категориям образовательных учреждений дополнительного образования детей в муниципальном образовании Приморско-Ахтарский район.</t>
  </si>
  <si>
    <t>с 01.01.2014- не ограничен</t>
  </si>
  <si>
    <t>01.2.09.60740</t>
  </si>
  <si>
    <t>01.2.05.62370</t>
  </si>
  <si>
    <t>13</t>
  </si>
  <si>
    <t>06</t>
  </si>
  <si>
    <t>01.03.01.00.05.0000.810</t>
  </si>
  <si>
    <t>Федеральный закон  от 06.10.2003г. № 131-ФЗ "Об общих принципах организации местного самоуправления в Российской Федерации"</t>
  </si>
  <si>
    <t xml:space="preserve">Глава 3 статья 15 пункт 1 подпункт 1; 
</t>
  </si>
  <si>
    <t xml:space="preserve">01.01.2006 - не установлен; 
</t>
  </si>
  <si>
    <t xml:space="preserve">Глава 3 статья 15 пункт 1 подпункт 3; 
</t>
  </si>
  <si>
    <t xml:space="preserve">Глава 3 статья 15 пункт 1 подпункт 7; 
</t>
  </si>
  <si>
    <t xml:space="preserve">09.10.2006 - не установлен; 
</t>
  </si>
  <si>
    <t xml:space="preserve">Глава 3 статья 15 пункт 1 подпункт 21; 
</t>
  </si>
  <si>
    <t xml:space="preserve">Глава 3 статья 15 пункт 1 подпункт 24; 
</t>
  </si>
  <si>
    <t xml:space="preserve">Глава 3 статья 15 пункт 1 подпункт 25; 
</t>
  </si>
  <si>
    <t>310</t>
  </si>
  <si>
    <t xml:space="preserve">Глава 3 статья 17 пункт 1 подпункт 3; 
</t>
  </si>
  <si>
    <t>Очередной 2016 год</t>
  </si>
  <si>
    <t xml:space="preserve"> "Устав МО Приморско-Ахтарский район" №210 от 30.11.2011; 
</t>
  </si>
  <si>
    <t>01.01.2013г. - 31.12.2015г.</t>
  </si>
  <si>
    <t>п. 1, п.п. 1,1</t>
  </si>
  <si>
    <t>Соглашение о предоставлении средств краевого бюджета в форме субвенций № 33 от 12.01.2015г.</t>
  </si>
  <si>
    <t>участие в осуществлении деятельности по опеке и попечительству</t>
  </si>
  <si>
    <t>ЗКК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1748-кз от 03.06.2009;</t>
  </si>
  <si>
    <t xml:space="preserve">Ст. 1,2,5; 
</t>
  </si>
  <si>
    <t xml:space="preserve">с 19.06.2009 - не установлен; 
</t>
  </si>
  <si>
    <t xml:space="preserve">Устав МО Приморско-Ахтарский район" №210 от 30.11.2011; 
</t>
  </si>
  <si>
    <t xml:space="preserve">ЗКК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</si>
  <si>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01.01.2005 - не установлен; 
</t>
  </si>
  <si>
    <t>Федеральный закон  от 21.12.1994г. № 68-ФЗ "О защите населения и территорий от чрезвычаныйх ситуаций природного и и техногенного характера"</t>
  </si>
  <si>
    <t xml:space="preserve">21.12.1994 - не установлен; 
</t>
  </si>
  <si>
    <t>Раздел II. 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</si>
  <si>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 xml:space="preserve">пункт 1; 
</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</si>
  <si>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</si>
  <si>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 xml:space="preserve">Глава 2 статья 7 пункт 1 подпункт 22; 
</t>
  </si>
  <si>
    <t>создание, развитие и обеспечение охраны лечебно-оздоровительных местностей и курортов местного значения на территории муниципального района</t>
  </si>
  <si>
    <t xml:space="preserve">Глава 2 статья 7 пункт 1 подпункт 23;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</si>
  <si>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</si>
  <si>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муниципальных предприятий и учреждений, финансирование муниципальных учреждений, формирование и размещение муниципального заказа;</t>
  </si>
  <si>
    <t>926</t>
  </si>
  <si>
    <t>53.2.00.60020</t>
  </si>
  <si>
    <t>19.1.01.60020</t>
  </si>
  <si>
    <t>19.1.01.10890</t>
  </si>
  <si>
    <r>
      <t xml:space="preserve">от  </t>
    </r>
    <r>
      <rPr>
        <u val="single"/>
        <sz val="8"/>
        <rFont val="Arial"/>
        <family val="2"/>
      </rPr>
      <t xml:space="preserve">15.11.2016г.  </t>
    </r>
  </si>
  <si>
    <t>Пост. адм. МО "Об оказании в 2014-2015 годах медицинской помощи на территории МО Приморско-Ахтарский район гражданам Украины и лицам без гражданства" № 1979/1 от 24.12.2014;</t>
  </si>
  <si>
    <t xml:space="preserve">12.01.2015- не установлен; 
</t>
  </si>
  <si>
    <t xml:space="preserve">обеспечение жилыми помещениями и предоставление жилых помещений  детям-сиротам и детям, оставшихся без попечения родителей, в том числе  лицам из их числа по договорам найма специализированных жилых помещений
</t>
  </si>
  <si>
    <t>Постановление главы администрации (губернатора) Краснодарского края от 14.10.2013 N 1204 "Об утверждении государственной рограммы Краснодарского края "Развитие сельского хозяйства и регулирование рынков сельскохозяйственной продукции, сырья и продовольствия"</t>
  </si>
  <si>
    <t>РЕЕСТР РАСХОДНЫХ ОБЯЗАТЕЛЬСТВ МО ПРИМОРСКО-АХТАРСКИЙ РАЙОН</t>
  </si>
  <si>
    <t>02.1.01.00590</t>
  </si>
  <si>
    <t>02.1.01.10440</t>
  </si>
  <si>
    <t xml:space="preserve">12.08.2011 - не установлен; 
</t>
  </si>
  <si>
    <t>Пост. адм. МО "Об утверждении "Положения о порядке осуществления управленческих функций администрацией МО Приморско-Ахтарский район по реализации отдельных государственных полномочий по поддержке сельскохозяйственного производства" № 3192 от 17.12.2009г.</t>
  </si>
  <si>
    <t xml:space="preserve">01.01.2012г. - не установлен; </t>
  </si>
  <si>
    <t xml:space="preserve">РС "О принятии к осуществлению  отдельных гос.полномочий КК по организации гражданам медицинской помощи в соответствии с территориальной программой гос.гарантий оказания гражданам РФ  бесплатной медицинской помощи в КК" № 224 от 25.01.2012г. </t>
  </si>
  <si>
    <t>210</t>
  </si>
  <si>
    <t>Пост. Адм. МО "Об утверсждении порядка предоставления субсидий из бюджета МО Приморскро-Ахтарский район муниципальным бюджетным учреждениям здравоохранения на реализацию мероприятий гос. программы КК "Обеспечение безопасности населения" продпрограммы "Профилактика терроризма и экстремизма в КК на 2014-2016гг." на 2014 год" от 07.08.2014г. № 1225</t>
  </si>
  <si>
    <t xml:space="preserve">ЗКК от "Об охране здоровья населения КК"  № 90-КЗ от 30.06.1997; </t>
  </si>
  <si>
    <t>Статья 1;</t>
  </si>
  <si>
    <t>30.06.1997-не установлен</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</si>
  <si>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местного самоуправления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</si>
  <si>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РС "О муниципальном дорожном фонде МО Приморско-Ахтарский район" № 371 от 26.06.2013г.</t>
  </si>
  <si>
    <t xml:space="preserve">01.01.2014- не установлен; 
</t>
  </si>
  <si>
    <t xml:space="preserve"> Пост. главы МО "Положение о резервном фонде" №1161 от 29.07.2005; 
</t>
  </si>
  <si>
    <t>Постановление главы администрации (губернатора) КК от 12 ноября 2012 г. N 1343 "Об утверждении ведомственной целевой программы "Развитие малых форм хозяйствования в агропромышленном комплексе Краснодарского края на 2013 - 2015 годы"</t>
  </si>
  <si>
    <t>Пост. главы адм. (губернатора) КК от 3 июля 2012 г. N 800 "Об утверждении долгосрочной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2013 - 2020 годы"</t>
  </si>
  <si>
    <t>241</t>
  </si>
  <si>
    <t>03.1.03.10510</t>
  </si>
  <si>
    <t>11</t>
  </si>
  <si>
    <t>05</t>
  </si>
  <si>
    <t>РС "О создании органа местного самоуправления МО Приморско-Ахтарский район и  утверждении Положения о контрольно-счетной палате МО Приморско-Ахтарский район" № 241 от 28.03.2012г.</t>
  </si>
  <si>
    <t>п.1</t>
  </si>
  <si>
    <t xml:space="preserve">05.04.2012 - не установлен; 
</t>
  </si>
  <si>
    <t>54.1.00..00190</t>
  </si>
  <si>
    <t>54.2.00.00190</t>
  </si>
  <si>
    <t>Раздел  V. Расходные обязательства, возникшие в резкльтате принятия муниципальных правовых актов муниципального образования Приморско-Ахтарский район, предусматривающих реализацию переданных полномочий  органов местного самоуправления поселений</t>
  </si>
  <si>
    <t>осуществление внешнего муниципального финансового контроля</t>
  </si>
  <si>
    <t>54.2.00.20510</t>
  </si>
  <si>
    <t xml:space="preserve"> "Устав МО Приморско-Ахтарский район" № 210 от 30.11.2011; 
</t>
  </si>
  <si>
    <t xml:space="preserve">12.01.2012 - не установлен; 
</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</si>
  <si>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19 от 27.11.2014;</t>
  </si>
  <si>
    <t>п.1, 3</t>
  </si>
  <si>
    <t xml:space="preserve">01.01.2015- 31.12.2015г.
</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</si>
  <si>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3 от 26.09.2014;</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</si>
  <si>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3 от 29.10.2013;</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</si>
  <si>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5 от 23.09.2014;</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</si>
  <si>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9 от 24.10.2014;</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</si>
  <si>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6 от 21.10.2014;</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</si>
  <si>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2 от 26.09.2014;</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</si>
  <si>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4 от 23.09.2014;</t>
  </si>
  <si>
    <t>Код главного распорядителя</t>
  </si>
  <si>
    <t>Объем ассигнований на исполнение расходного обязательства (тыс. руб.)</t>
  </si>
  <si>
    <t>Отчетный  2015 год</t>
  </si>
  <si>
    <t>Текущий 2016 год (план)</t>
  </si>
  <si>
    <t>Очередной 2019 год</t>
  </si>
  <si>
    <t xml:space="preserve"> "Устав МО Приморско-Ахтарский район" № 77 от 30.03.2016; 
</t>
  </si>
  <si>
    <t xml:space="preserve">12.05.2016 - не установлен; 
</t>
  </si>
  <si>
    <t xml:space="preserve">23.05.2015 - 11.05.2016; 
</t>
  </si>
  <si>
    <t>52.6.00.10040</t>
  </si>
  <si>
    <t>18.1.01.10820</t>
  </si>
  <si>
    <t>56.1.00.10780</t>
  </si>
  <si>
    <t>Решение Приморско-Ахтарского районного суда от 23.08.2016г.</t>
  </si>
  <si>
    <t>Пункт1,2</t>
  </si>
  <si>
    <t>23.08.2016-31.12.2016</t>
  </si>
  <si>
    <t>Постановление судебного пристава-исполнителя о взыскании исполнительского сбора от 31.03.2016г. № 23058/16/56729</t>
  </si>
  <si>
    <t>31.03.2016-31.12.2016</t>
  </si>
  <si>
    <t>Пост. адм. МО "Об утверждении муниципальной программы муниципального образования Приморско-Ахтарский район "Развитие топливно-энергетического комплекса муниципального образования Приморско-Ахтарский район" № 412 от 13.05.2016г.</t>
  </si>
  <si>
    <t xml:space="preserve">с 13.05.2016 по 31.12.2018; 
</t>
  </si>
  <si>
    <t>Пост. адм. МО "Об утверждении адресной инвестиционной   муниципального образования Приморско-Ахтарский район на 2015 год и на плановый период 2016 и 2017 годов"  № 68 от 27.01.2015г.</t>
  </si>
  <si>
    <t>Пост. адм. МО "Об утверждении перечня мероприятий по выполнению работ и оказанию услуг по содержанию и текущему ремонту объектов муниципальной собственности муниципального образования Приморско-Ахтарский район на 2016 год"  № 15 от 18.01.2016г.</t>
  </si>
  <si>
    <t xml:space="preserve">с 18.01.2016 по 31.12.2016; 
</t>
  </si>
  <si>
    <t>Пост. адм. МО "Об утверждении адресной инвестиционной   муниципального образования Приморско-Ахтарский район на 2016 год" № 14 от 18.01.2016г.</t>
  </si>
  <si>
    <t>Пост. адм. МО "Об утверждении перечня мероприятий на 2016 год по проведению оценки, технической инвентаризации объктов муниципального имущества, межеванию и формированию земельных участков" № 12 от 18.01.2016г.</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</si>
  <si>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</si>
  <si>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64.4.00.10340</t>
  </si>
  <si>
    <t>240</t>
  </si>
  <si>
    <t xml:space="preserve">Глава 2 статья 8 пункт 1 подпункт 27; 
</t>
  </si>
  <si>
    <t xml:space="preserve">Пост. адм. МО "Об утверждении перечня мероприятий и сметы расходов на реализацию мероприятий по гражданской обороне, предупреждению и ликвидации чрезвычайных ситуаций,и обеспечению безопасности людей на водных объектах в МО Приморско-Ахтарского район на 2016 год" №1263 от 25.12.2015г.; 
</t>
  </si>
  <si>
    <t xml:space="preserve">25.12.2015 - 31.12.2016; 
</t>
  </si>
  <si>
    <t>Пост. адм. МО "Об утверждении адресной инвестиционной программы МО Приморско-Ахтарский район на 2016 год" № 14 от 25.01.2016г.</t>
  </si>
  <si>
    <t xml:space="preserve">с 25.01.2016 по 31.12.2016; 
</t>
  </si>
  <si>
    <t>Постановление администрации муниципального образования Приморско-Ахтарский район от 14 ноября 2014 года № 1698 "Об утверждении муниципальной программы муниципального образования Приморско-Ахтарский район "Развитие образования"</t>
  </si>
  <si>
    <t xml:space="preserve">01.01.2015- 31.12.2019 
</t>
  </si>
  <si>
    <t>с 01.01.2015-31.12.2019</t>
  </si>
  <si>
    <t xml:space="preserve">с 10.07.2015 по 31.12.2018; 
</t>
  </si>
  <si>
    <t>04.1.01.10250</t>
  </si>
  <si>
    <t>04.1.04.60050</t>
  </si>
  <si>
    <t>110</t>
  </si>
  <si>
    <t>02.2.03.60050</t>
  </si>
  <si>
    <t>02.2.03.10570</t>
  </si>
  <si>
    <t>РС "Об утверждении мероприятий, направленных на выполнение наказов избирателей Приморско-Ахтарского района на 2014-2015 год" от 27.08.2014г. №489</t>
  </si>
  <si>
    <t>27.08.2014-31.12.2015</t>
  </si>
  <si>
    <t>75.2.00.10830</t>
  </si>
  <si>
    <t>75.2.00.10880</t>
  </si>
  <si>
    <t>3.01.15.0.00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</si>
  <si>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</si>
  <si>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08.1.02.10670</t>
  </si>
  <si>
    <t xml:space="preserve">Глава 2 статья 8 пункт 1 подпункт 12;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</si>
  <si>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t>
  </si>
  <si>
    <t xml:space="preserve">Глава 2 статья 8 пункт 1 подпункт 29; 
</t>
  </si>
  <si>
    <t>Пост. адм. МО "Об утверждении ведомственной целевой  программы  "Демонтаж рекламных конструкций, установленных и (или) эксплуатируемых на территории муниципального образования Приморско-Ахтарский район без разрешения на установку и эксплуатацию рекламной конструкции в 2016 году" № 113 от 15.02.2016.</t>
  </si>
  <si>
    <t xml:space="preserve">с 15.02.2016 по 31.12.2016; 
</t>
  </si>
  <si>
    <t>Пост. адм. МО "Об утверждении перечня мероприятий на 2016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552 от 21.06.2016.</t>
  </si>
  <si>
    <t xml:space="preserve">с 21.06.2016 по 31.12.2016; 
</t>
  </si>
  <si>
    <t>68.1.00.10800</t>
  </si>
  <si>
    <t>68.1.00.10850</t>
  </si>
  <si>
    <t>02.2.03.51440</t>
  </si>
  <si>
    <t>02.2.02.10460</t>
  </si>
  <si>
    <t>02.1.02.10220</t>
  </si>
  <si>
    <t>с 26.12.14 - не установлен</t>
  </si>
  <si>
    <t>25.12.2015 - 31.12.2016</t>
  </si>
  <si>
    <t>15.1.02.10790</t>
  </si>
  <si>
    <t>13.1.01.10870</t>
  </si>
  <si>
    <t>13.2.00.10840</t>
  </si>
  <si>
    <t>13.1.04.10840</t>
  </si>
  <si>
    <t>13.1.04.10860</t>
  </si>
  <si>
    <t>09.1.01.L0640</t>
  </si>
  <si>
    <t>09.1.01.R0641</t>
  </si>
  <si>
    <t>09.1.01.50640</t>
  </si>
  <si>
    <t xml:space="preserve">с 21.03.2014 по 31.12.2018; 
</t>
  </si>
  <si>
    <t>Номер статьи, части, пункта, подпункта, абзаца</t>
  </si>
  <si>
    <t>Дата вступления в силу и срок действия</t>
  </si>
  <si>
    <t>КЭСР</t>
  </si>
  <si>
    <t>План</t>
  </si>
  <si>
    <t>Факт</t>
  </si>
  <si>
    <t>Всего:</t>
  </si>
  <si>
    <t>Расходные обязательства бюджета поселений, переданные на исполнение в бюджет муниципального района</t>
  </si>
  <si>
    <t>Расходные обязательства муниципального района, вводимые федеральными Законами, финансовое обеспечение и исполнение которых осуществляется  муниципальным районом</t>
  </si>
  <si>
    <t>финансирование расходов на содержание и функционирование органов местного самоуправления муниципального района</t>
  </si>
  <si>
    <t xml:space="preserve">Глава 2 статья 7 пункт 1 подпункт 1; 
</t>
  </si>
  <si>
    <t>владение, пользование и распоряжение имуществом, находящимся в муниципальной собственности муниципального района</t>
  </si>
  <si>
    <t xml:space="preserve">Глава 2 статья 7 пункт 1 подпункт 3; 
</t>
  </si>
  <si>
    <t xml:space="preserve">Пункт 1; 
</t>
  </si>
  <si>
    <t xml:space="preserve">Федеральный закон от 21 июля 2005 г. N 108-ФЗ
"О Всероссийской сельскохозяйственной переписи"
</t>
  </si>
  <si>
    <t xml:space="preserve">Статья 9 пункт 4; 
</t>
  </si>
  <si>
    <t xml:space="preserve">26.07.2005 - не установлен; 
</t>
  </si>
  <si>
    <t xml:space="preserve">11.06.2006 - не установлен; 
</t>
  </si>
  <si>
    <t>осуществление переданных органам муниципальных образований государственных полномочий по подготовке и проведению Всероссийской сельскохозяйственной переписи</t>
  </si>
  <si>
    <t>52.2.00.60070</t>
  </si>
  <si>
    <t>52.1.00.00190</t>
  </si>
  <si>
    <t>52.4.00.10020</t>
  </si>
  <si>
    <t>08.1.01.10260</t>
  </si>
  <si>
    <t>56.1.00.10060</t>
  </si>
  <si>
    <t>56.1.00.10050</t>
  </si>
  <si>
    <t>64.1.00.10090</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</si>
  <si>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</si>
  <si>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поселении</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</si>
  <si>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</si>
  <si>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осуществление государственных полномочий по созданию и организации деятельности комиссий по делам несовершеннолетних и защите их прав</t>
  </si>
  <si>
    <t>резервный фонд</t>
  </si>
  <si>
    <t xml:space="preserve">Пункт 1,2; 
</t>
  </si>
  <si>
    <t>66.1.00.10290</t>
  </si>
  <si>
    <t>12</t>
  </si>
  <si>
    <t>обеспечение льготным питанием учащихся из многодетных семей в муниципальных общеобразовательных организациях</t>
  </si>
  <si>
    <t xml:space="preserve">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 
</t>
  </si>
  <si>
    <t xml:space="preserve">01.01.2010 - не установлен; 
</t>
  </si>
  <si>
    <t>обеспечение выплаты ежемесячного вознаграждения, причитающегося приемным родителям за оказание услуг по воспитанию приемных детей</t>
  </si>
  <si>
    <t>78.2.00.60680</t>
  </si>
  <si>
    <t>Предоставление ежемесячных денежных выплата на содержание детей-сирот и детей, оставшихся без попечения родителей, переданных на патронатное воспитание</t>
  </si>
  <si>
    <t xml:space="preserve">ЗКК от 19 июля 2011 г. N 2312-КЗ "О патронате в Краснодарском крае"
</t>
  </si>
  <si>
    <t xml:space="preserve">Статья 10; 
</t>
  </si>
  <si>
    <t xml:space="preserve">14.08.2011 - не установлен; 
</t>
  </si>
  <si>
    <t>обеспечение выплаты ежемесячного вознаграждения, причетающегося патронатным родителям за оказание услуг по осуществлению патронатного воспитания, социального патроната и постинтернатного сопровождения</t>
  </si>
  <si>
    <t>78.2..00.60730</t>
  </si>
  <si>
    <t>организация и осуществление деятельности по опеке и попечительству</t>
  </si>
  <si>
    <t>78.2.00.60880</t>
  </si>
  <si>
    <t xml:space="preserve"> РС "Об утверждении Положения об отделе по вопросам семьи и детства администрации муниципального образования Приморско-Ахтарский район"  № 625 от 26.03.2008;</t>
  </si>
  <si>
    <t xml:space="preserve">01.04.2008 - не установлен; 
</t>
  </si>
  <si>
    <t>организация оздоровления и отдыха детей</t>
  </si>
  <si>
    <t>78.1.00.60900</t>
  </si>
  <si>
    <t xml:space="preserve">ЗКК "О наделении органов местного самоуправления в КК государственными полномочиями КК по организации оздоровления и отдыха детей" № 1909-КЗ от 03.03.2010; 
</t>
  </si>
  <si>
    <t xml:space="preserve">04.05.2010 - не установлен; 
</t>
  </si>
  <si>
    <t xml:space="preserve">РС "О принятии к осуществлению  отдельных гос.полномочий КК по организации оздоровления и отдыха детей" № 35 от 02.06.2010г. </t>
  </si>
  <si>
    <t xml:space="preserve">02.06.2010 - не установлен; 
</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</si>
  <si>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</si>
  <si>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78.1.00.60840</t>
  </si>
  <si>
    <t xml:space="preserve">выявление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</si>
  <si>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78.3.00.62340</t>
  </si>
  <si>
    <t xml:space="preserve">реализация в  муниципальных учреждениях здравоохранения  КК мероприятий по профилактике терроризма в КК                 
</t>
  </si>
  <si>
    <t>Г.Н. Бутко</t>
  </si>
  <si>
    <t>12.00</t>
  </si>
  <si>
    <t xml:space="preserve">17.12.2009 - не установлен; 
</t>
  </si>
  <si>
    <t xml:space="preserve">с 18.06.2014 по 31.12.2014;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</si>
  <si>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</si>
  <si>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 xml:space="preserve">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</si>
  <si>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</si>
  <si>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99.9.00.10040</t>
  </si>
  <si>
    <t>75.3.00.61630</t>
  </si>
  <si>
    <t>75.3.00.S1630</t>
  </si>
  <si>
    <t>09.2.01.10480</t>
  </si>
  <si>
    <t>75.4.00.54220</t>
  </si>
  <si>
    <t>Пост. адм. МО "Об утверждении ДМЦП "Предупреждение риска заноса, распространения и ликвидации очагов африканской чумы свиней на территории муниципального образования Приморско-Ахтарский район на 2012-2015 годы" № 2258 от 01.11.2012.</t>
  </si>
  <si>
    <t xml:space="preserve">с 01.11.2012 по 31.12.2015; 
</t>
  </si>
  <si>
    <t>погашение бюджетных кредитов</t>
  </si>
  <si>
    <t xml:space="preserve">Пункт 1, подпункт 1.1.;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</si>
  <si>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</si>
  <si>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</si>
  <si>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</si>
  <si>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Глава 3 статья 11 пункт 1,5, </t>
  </si>
  <si>
    <t xml:space="preserve">Глава 5 статья 42 пункт 11; 
</t>
  </si>
  <si>
    <t xml:space="preserve">01.01.2014- 31.12.2020.; 
</t>
  </si>
  <si>
    <t xml:space="preserve">с 10.07.2015 по 31.12.2017;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</si>
  <si>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</si>
  <si>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03.1.01.00590</t>
  </si>
  <si>
    <t xml:space="preserve">Глава 2 статья 8 пункт 1 подпункт 24; 
</t>
  </si>
  <si>
    <t>Пост. адм.  МО "Об утверждении порядка финансирования спортивных мероприятий и нормативов расходования средств по материальному обеспечению спортивных мероприятий! № 3035 от 30.12.2011</t>
  </si>
  <si>
    <t xml:space="preserve">с 30.12.2011-не установлен; 
</t>
  </si>
  <si>
    <t>03.1.02.10240</t>
  </si>
  <si>
    <t xml:space="preserve"> Пост. адм. МО "О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Приморско-Ахтарский район"  № 1625от 06.08.2012г.
</t>
  </si>
  <si>
    <t xml:space="preserve">06.08.2012- не установлен.; 
</t>
  </si>
  <si>
    <t>03.2.01.00190</t>
  </si>
  <si>
    <t>Пост. админ. МО "Об утверждении муниципальной программы МО Приморско-Ахтарский район "Развитие физической культуры и спорта"  № 1701 от 14.11.2014г.</t>
  </si>
  <si>
    <t xml:space="preserve">01.01.2015 - по 31.12.2017; 
</t>
  </si>
  <si>
    <t xml:space="preserve"> Пост. адм. МО "О внесении изменений в Устав МКУ  ФСЦ "Лидер" № 1998 от 30.12.2014;
</t>
  </si>
  <si>
    <t xml:space="preserve">01.01.2015- не установлен; 
</t>
  </si>
  <si>
    <t>РС "Об утверждении перечня мероприятий по физической культуре и спорту администрации муниципального образования Приморско-Ахтарский район на 2015 год" № 194 от 19.02.2015г.</t>
  </si>
  <si>
    <t xml:space="preserve">19.02.2015 - 31.12.2015;
</t>
  </si>
  <si>
    <t>55 .1.00.00590</t>
  </si>
  <si>
    <t>70.1.00.50820</t>
  </si>
  <si>
    <t>70.1.00.R0820</t>
  </si>
  <si>
    <t>52.2.00.60870</t>
  </si>
  <si>
    <t>52.2.00.60890</t>
  </si>
  <si>
    <t xml:space="preserve">Пост. адм. МО "Об утверждении муниципальной программы МО Приморско-Ахтарский район "Комплексные меры по противодейсствию злоупотреблению наркотиками и их незаконному обороту, профилактике правонарушений и обеспечению общественного порядка и безопасности граждан на улицах и других общественных местах на территории МО Приморско-Ахтароский район" № 705 от 10.07.2015. </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</si>
  <si>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антидепресанты</t>
  </si>
  <si>
    <t>предоставление мер социальной поддержки жертвам политических репрессий, труженникам тыла, вектеранам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</si>
  <si>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 xml:space="preserve">с 01.01.2013 по 31.12.2020; 
</t>
  </si>
  <si>
    <t xml:space="preserve">Глава 3 статья 15 пункт 1 подпункт 6,1; 
</t>
  </si>
  <si>
    <t xml:space="preserve">Глава 3 статья 17 пункт 1 подпункт 7; 
</t>
  </si>
  <si>
    <t xml:space="preserve">Глава 2 статья 9 пункт 1 подпункт 8; 
</t>
  </si>
  <si>
    <t xml:space="preserve">Глава 2 статья 10 пункт 1,5; 
</t>
  </si>
  <si>
    <t>Руководитель МКУ "МЦБ МО Приморско-Ахтарский район"</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</si>
  <si>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на 2015 год"  № 267 от 25.02.2015г.</t>
  </si>
  <si>
    <t xml:space="preserve"> Пост. адм. МО "Об утверждении перечня мероприятий и сметы расходов на реализацию мероприятий по по моб.полготовке экономики по МО Приморско-Ахтарский район на 2014 год"" № 646 от 29.04.2014г.; 
</t>
  </si>
  <si>
    <t xml:space="preserve">29.04.2014 - 31.12.2014г.
</t>
  </si>
  <si>
    <t xml:space="preserve">17.08.2011 - не установлен; 
</t>
  </si>
  <si>
    <t>Устав МКУ " Приморско-Ахтарский районный МФЦ по предоставлению государственные и муниципальных услуг" №1705 от  12.08.2011.</t>
  </si>
  <si>
    <t>Устав МКУ "Межведомственная централизованная бухгалтерия МО Приморско-Ахтарский район" №1729 от  17.08.2011</t>
  </si>
  <si>
    <t xml:space="preserve">12.01.2012- не установлен; 
</t>
  </si>
  <si>
    <t>организация в границах муниципального района электро- и газоснабжения поселений</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</si>
  <si>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3 от 28.10.2014;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</si>
  <si>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524 от 17.12.2014;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</si>
  <si>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508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</si>
  <si>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509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</si>
  <si>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510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</si>
  <si>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511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</si>
  <si>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512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</si>
  <si>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 513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</si>
  <si>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514 от 28.11.2014;</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</si>
  <si>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515 от 28.11.2014;</t>
  </si>
  <si>
    <t>50.1.00.00190</t>
  </si>
  <si>
    <t>53.1.00.00190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</si>
  <si>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</si>
  <si>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14</t>
  </si>
  <si>
    <t>Решение Совета МО Приморско-Ахтарский район от 05.10.2011г. № 182 "Об  утверждении Методики расчета налогового потенциала по видам налогов, входящих в репрезентативный перечень налогов, для расчета налогового потенциала поселений Приморско-Ахтарского района и Методики расчета индекса бюджетных расходов поселений Приморско-Ахтарского района""</t>
  </si>
  <si>
    <t>ЗКК от 15 декабря 2004г. № 805-КЗ "О наделении органов местного самоуправления муниципальных образований КК отдельными государственными полномочиями в области социальной сферы"</t>
  </si>
  <si>
    <t>ст. 1;</t>
  </si>
  <si>
    <t xml:space="preserve">05.01.2012- не установлен; 
</t>
  </si>
  <si>
    <t>осуществление расходов на дополнительнык меры социальной поддержки и социальной помощи для отдельных категорий граждан</t>
  </si>
  <si>
    <t>дополнительная денежная компенсация на усиленное питание доноров крови и (или) ее компонентов</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</si>
  <si>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</si>
  <si>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</si>
  <si>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принятие к реализации программ, не отнесенных к полномочиям органов местного самоуправления по решению вопросов местного значения</t>
  </si>
  <si>
    <t xml:space="preserve">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t>
  </si>
  <si>
    <t xml:space="preserve"> "Устав МО Приморско-Ахтарский район" № 565 от 15.04.2015; 
</t>
  </si>
  <si>
    <t xml:space="preserve">Глава 2 статья 8 пункт 1 подпункт 1; 
</t>
  </si>
  <si>
    <t xml:space="preserve">23.05.2015 - не установлен; 
</t>
  </si>
  <si>
    <t xml:space="preserve">Глава 2 статья 8 пункт 1 подпункт 6.1; 
</t>
  </si>
  <si>
    <t>64.6.1000</t>
  </si>
  <si>
    <t>Пункт 1</t>
  </si>
  <si>
    <t>Постановление  судебного пристава-исполнителя о взыскании исполнительского сбора от 23.12.2014г. № 16512/13/58/23</t>
  </si>
  <si>
    <t>Постановление  судебного пристава-исполнителя о взыскании исполнительского сбора от 07.11.2014г. № 15529/13/58/23</t>
  </si>
  <si>
    <t xml:space="preserve">07.11.2014 - 07.11.2015;
</t>
  </si>
  <si>
    <t xml:space="preserve">23.12.2014 - 23.12.2015;
</t>
  </si>
  <si>
    <t xml:space="preserve">Глава 2 статья 8 пункт 1 подпункт 3; 
</t>
  </si>
  <si>
    <t xml:space="preserve">Глава 2 статья 8 пункт 1 подпункт 5; 
</t>
  </si>
  <si>
    <t xml:space="preserve">Глава 2 статья 7 пункт 1 подпункт 5; 
</t>
  </si>
  <si>
    <t xml:space="preserve">Глава 2 статья 8 пункт 1 подпункт 10; 
</t>
  </si>
  <si>
    <t xml:space="preserve">Глава 2 статья 8 пункт 1 подпункт 17; 
</t>
  </si>
  <si>
    <t xml:space="preserve">Глава 2 статья 8 пункт 1 подпункт 20; 
</t>
  </si>
  <si>
    <t xml:space="preserve">Глава 2 статья 8 пункт 1 подпункт 21; 
</t>
  </si>
  <si>
    <t xml:space="preserve">Глава 2 статья 8 пункт 1 подпункт 30; 
</t>
  </si>
  <si>
    <t xml:space="preserve">Глава 2 статья 8 пункт 1 подпункт 22; 
</t>
  </si>
  <si>
    <t xml:space="preserve">Глава 2 статья 8 пункт 1 подпункт 23; 
</t>
  </si>
  <si>
    <t xml:space="preserve">Глава 2 статья 10 пункт 1 подпункт 3; 
</t>
  </si>
  <si>
    <t xml:space="preserve">Глава 2 статья 10 пункт 1 подпункт 6; 
</t>
  </si>
  <si>
    <t xml:space="preserve">Глава 2 статья 10 пункт 1 подпункт 8; 
</t>
  </si>
  <si>
    <t xml:space="preserve">Глава 2 статья 10 пункт 1 подпункт 10; 
</t>
  </si>
  <si>
    <t xml:space="preserve">Глава 2 статья 10 пункт 1 подпункт 7; 
</t>
  </si>
  <si>
    <t xml:space="preserve">Глава 2 статья 8 пункт 1, подпункт 1; </t>
  </si>
  <si>
    <t xml:space="preserve">Глава 3 статья 11 пункт 8, </t>
  </si>
  <si>
    <t>Пост. адм. МО "Об утверждении ВЦП "Развитие сельского хозяйства и регулирование рынков сельскохозяйственной продукции, сырья и продовольствия на территории МО Приморско-Ахтарский район на 2015 год" № 704 от 10.07.2015.</t>
  </si>
  <si>
    <t xml:space="preserve">с 10.07.2015 по 31.12.2015; 
</t>
  </si>
  <si>
    <t xml:space="preserve">Закон Краснодарского края от 3 июля 2015 г. N 3211-КЗ "О наделении органов местного самоуправления в Краснодарском крае отдельными государственными полномочиями Краснодарского края по реализации мер государственной поддержки по обеспечению жильем граждан, лишившихся жилого помещения в результате чрезвычайных ситуаций"
</t>
  </si>
  <si>
    <t xml:space="preserve">03.07.2015 - не установлен; 
</t>
  </si>
  <si>
    <t>Пост. адм. МО "Об утверждении адресной инвестиционной программы МО Приморско-Ахтарский район на 2015 год и на плановый период 2016 и 2017 годов" № 68 от 27.01.2015г.</t>
  </si>
  <si>
    <t>Постановление Правительства РФ от 31 октября 2014 г. N 1134
"Об оказании в 2014 - 2015 годах медицинской помощи на территории Российской Федерации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и компенсации за счет средств федерального бюджета расходов, связанных с оказанием им в 2014 - 2015 годах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</si>
  <si>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01.06.2014- 31.12.2015.; 
</t>
  </si>
  <si>
    <t>Пост. адм. МО "Об утверждении адресной инвестиционной  программы муниципального образования Приморско-Ахтарский район на 2015 год и на планоаый период 2016 и 2017 годов"  № 68 от 27.01.2015г.</t>
  </si>
  <si>
    <t>Муниципальный контракт № 2015.330929 "Оказание финансовый услуг по предоставлению кредита муниципальному образованию Приморско-Ахтарский район в форме невозобновляемой кредитной линии для финансирования дефицита бюджета Муниципального образования Примормко-Ахтарский район"</t>
  </si>
  <si>
    <t xml:space="preserve">с 04.09.2015 по 30.09.2017;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</si>
  <si>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формирование и размещение муниципального заказа</t>
  </si>
  <si>
    <t>223</t>
  </si>
  <si>
    <t xml:space="preserve">24.01.2012- 31.12.2014.; 
</t>
  </si>
  <si>
    <t xml:space="preserve">04.06.2011- не установлен; 
</t>
  </si>
  <si>
    <t>Решение Совета "Об утверждении положения о порядке управления и распоряжения объектами муниципальной собственности МО Приморско-Ахтарский район" № 134 от 30.03.2011г.</t>
  </si>
  <si>
    <t xml:space="preserve">Глава 2 статья 7 пункт 1 подпункт 18; 
</t>
  </si>
  <si>
    <t xml:space="preserve">Глава 2 статья  9 пункт 1 подпункт 11 </t>
  </si>
  <si>
    <t xml:space="preserve">с 27.03.2015 по 31.12.2018; 
</t>
  </si>
  <si>
    <t>Пост. адм. МО "Об утверждении муниципальной программы МО Приморско-Ахтарский район "Развитие сельского хозяйства и регулирование рынков сельскохозяйственной продукции, сырья и продовольствия" № 1251 от 25.12.2015.</t>
  </si>
  <si>
    <t xml:space="preserve">с 25.12.2016 по 31.12.2018; 
</t>
  </si>
  <si>
    <t xml:space="preserve">с 12.02.2016 по 31.12.2018; 
</t>
  </si>
  <si>
    <t>Решение Совета МО "О назначении  выборов депутатов Совета МО Примрско-Ахтарский район шестого созыва"  № 577 от 24.06.2015г.</t>
  </si>
  <si>
    <t xml:space="preserve">с 24.06.2015 по 31.12.2015; 
</t>
  </si>
  <si>
    <t>Постановление админ. МО "Об утверждении перечня мероприятий по подготовке и проведению муниципальных выборов и сметы расходов на реализацию  мероприятий по подготовке и проведению  выборов депутатов Совета МО Примрско-Ахтарский район в МО Примрско-Ахтарский район"  № 793 от 17.08.2015г.</t>
  </si>
  <si>
    <t xml:space="preserve">с 17.08.2015 по 31.12.2015; 
</t>
  </si>
  <si>
    <t>Постановление адм. МО Приморско-Ахтарский район от 19.08.2016 № 822 "Об утверждении ВЦП "Повышение квалификации работников муниципальных учреждений здравоохранения МО Приморско-Ахтарский район на 2016 год"</t>
  </si>
  <si>
    <t>19.08.2016-31.12.2016</t>
  </si>
  <si>
    <t xml:space="preserve">Договор № 4 о предоставлении бюджету муниципального образования Приморско-Ахтарский район бюджетного кредита на частичное покрытие дефицита бюджета от 03.03.2016г. </t>
  </si>
  <si>
    <t xml:space="preserve">с 03.03.2016 по 08.02.2017; 
</t>
  </si>
  <si>
    <t xml:space="preserve">Договор № 9 о предоставлении бюджету муниципального образования Приморско-Ахтарский район бюджетного кредита на частичное покрытие дефицита бюджета от 18.03.2015г. </t>
  </si>
  <si>
    <t xml:space="preserve">с 03.04.2014 по 31.03.2015; 
</t>
  </si>
  <si>
    <t xml:space="preserve">с 18.03.2015 по 10.03.2016; 
</t>
  </si>
  <si>
    <t>предоставление бюджетных кредитов другим бюджетам бюджетной системы РФ из бюджетов муниципальных районов</t>
  </si>
  <si>
    <t xml:space="preserve">Глава 3 статья 15 пункт 1, подпункт 1; </t>
  </si>
  <si>
    <t>01.06.05.02.05.0000.540</t>
  </si>
  <si>
    <t>Пост. адм. МО "Об утверждении Порядка предоставления, использования и возврата  бюджетных кредитов, предоставляемых в 2016 году из бюджета муниципального образования Приморско-Ахтарский район бюджетам поселений Приморско-Ахтарский районф" № 158 от 29.02.2016.</t>
  </si>
  <si>
    <t xml:space="preserve"> 29.02.2016 по 31.12.2016; 
</t>
  </si>
  <si>
    <t>Договор № 1 "О предоставлении бюджету Свободного сельского поседения Приморско-Ахтарского района из бюджета муниципального образования Приморско-Ахтарский район бюджетного кредита на частичное покрытие дефицита бюджета"</t>
  </si>
  <si>
    <t xml:space="preserve">с 29.03.2016 по 28.03.2017; 
</t>
  </si>
  <si>
    <t>01.1.01.00590</t>
  </si>
  <si>
    <t>01.2.10.S0490</t>
  </si>
  <si>
    <t>01.2.10.10260</t>
  </si>
  <si>
    <t>01.2.10.60490</t>
  </si>
  <si>
    <t>01.2.06.61890</t>
  </si>
  <si>
    <t>01.2.04.10440</t>
  </si>
  <si>
    <t>01.2.04.10580</t>
  </si>
  <si>
    <t>01.2.04.10660</t>
  </si>
  <si>
    <t>01.2.04.60050</t>
  </si>
  <si>
    <t>01.2.04.50590</t>
  </si>
  <si>
    <t>01.2.04.S0590</t>
  </si>
  <si>
    <t>01.1.02.00590</t>
  </si>
  <si>
    <t>01.1.03.00590</t>
  </si>
  <si>
    <t>01.2.04.62470</t>
  </si>
  <si>
    <t>01.2.04.S2470</t>
  </si>
  <si>
    <t>01.2.04.L0970</t>
  </si>
  <si>
    <t>01.2.06.10580</t>
  </si>
  <si>
    <t>01.1.03.60120</t>
  </si>
  <si>
    <t>01.2.04.60600</t>
  </si>
  <si>
    <t>01.2.07.62500</t>
  </si>
  <si>
    <t>01.2.04.10260</t>
  </si>
  <si>
    <t>11.1.01.L0270</t>
  </si>
  <si>
    <t>11.1.01.50270</t>
  </si>
  <si>
    <t>11.1.01.70270</t>
  </si>
  <si>
    <t>11.1.01.10520</t>
  </si>
  <si>
    <t>05.1.01.S0590</t>
  </si>
  <si>
    <t>05.1.01.60590</t>
  </si>
  <si>
    <t>01.2.08.10320</t>
  </si>
  <si>
    <t>01.2.01.00190</t>
  </si>
  <si>
    <t>01.2.02.00590</t>
  </si>
  <si>
    <t>01.2.03.00590</t>
  </si>
  <si>
    <t>01.2.07.60600</t>
  </si>
  <si>
    <t>01.2.06.60600</t>
  </si>
  <si>
    <t>01.2.08.60600</t>
  </si>
  <si>
    <t>01.2.08.S0600</t>
  </si>
  <si>
    <t>01.2.06.S0600</t>
  </si>
  <si>
    <t>01.2.07.S0600</t>
  </si>
  <si>
    <t>01.2.04.S0600</t>
  </si>
  <si>
    <t>01.2.04.60460</t>
  </si>
  <si>
    <t>01.2.04.S0460</t>
  </si>
  <si>
    <t>01.2.05.10450</t>
  </si>
  <si>
    <t>01.2.07.10590</t>
  </si>
  <si>
    <t>01.2.06.10600</t>
  </si>
  <si>
    <t>01.2.08.10610</t>
  </si>
  <si>
    <t>01.2.08.10620</t>
  </si>
  <si>
    <t>64.1.00.10010</t>
  </si>
  <si>
    <t>01.2.04.60480</t>
  </si>
  <si>
    <t>410</t>
  </si>
  <si>
    <t>08.1.01.S0260</t>
  </si>
  <si>
    <t>Пост. адм. МО "Об утверждении муниципальной программы МО Приморско-Ахтарский район "Поддержка и развитие казачьих обществ в муниципальном образовании  Приморско-Ахтарскийй район" № 105 от 12.02.2016.</t>
  </si>
  <si>
    <t>610</t>
  </si>
  <si>
    <t>14.1.01.10810</t>
  </si>
  <si>
    <t xml:space="preserve">Пост. адм. МО "Об утверждении муниципальной программы МО Приморско-Ахтарский район "Социальная ипотека для работников бюджетной сферы МО Приморско-Ахтароский район" № 2675 от 25.02.2016. </t>
  </si>
  <si>
    <t xml:space="preserve">с 25.02.2016 по 31.12.2018; 
</t>
  </si>
  <si>
    <t>13.1.03.53910</t>
  </si>
  <si>
    <t>75.1.00.54820</t>
  </si>
  <si>
    <t>78.2.00.60720</t>
  </si>
  <si>
    <t>52.2.00.60880</t>
  </si>
  <si>
    <t>52.2.00.60900</t>
  </si>
  <si>
    <t xml:space="preserve">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окнчании пребывания в образовательных и иных организациях, в том числе в оргазициях социального обслуживания граждан, приемных семьях, семьях опекунов (попечителей) а также по окончанию службы в ВС РФ или по возвращении из учреждениц, исполняющих наказание в виде лишения свободы, при их возвращении в указанные жилые помещения</t>
  </si>
  <si>
    <t xml:space="preserve">Глава 4 статья 19 пункт 1, 5; 
</t>
  </si>
  <si>
    <t>69.1.00.61020</t>
  </si>
  <si>
    <t>52.2.00.62340</t>
  </si>
  <si>
    <t>75.1.00.60480</t>
  </si>
  <si>
    <t>13.1.01.60910</t>
  </si>
  <si>
    <t>13.1.01.60090</t>
  </si>
  <si>
    <t>13.1.01.50550</t>
  </si>
  <si>
    <t>13.1.01.R0550</t>
  </si>
  <si>
    <t>13.1.02.61650</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</si>
  <si>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94 от 20.11.2015;</t>
  </si>
  <si>
    <t xml:space="preserve">01.01.2016- 31.12.2016г.
</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</si>
  <si>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76 от 21.10.2015;</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</si>
  <si>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57 от 15.10.2015;</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</si>
  <si>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54 от 05.11.2015;</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</si>
  <si>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48 от 08.10.2015;</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</si>
  <si>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63 от 21.10.2015;</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</si>
  <si>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56 от 14.10.2015;</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</si>
  <si>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68 от 30.10.2015;</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</si>
  <si>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45  от 21.10.2015;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</si>
  <si>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45 от 16.12.2015;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</si>
  <si>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27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</si>
  <si>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28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</si>
  <si>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29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</si>
  <si>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30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</si>
  <si>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31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</si>
  <si>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 32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</si>
  <si>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33 от 25.11.2015;</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</si>
  <si>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34 от 25.11.2015;</t>
  </si>
  <si>
    <t xml:space="preserve">12.05.2015 - не установлен; 
</t>
  </si>
  <si>
    <t>0100</t>
  </si>
  <si>
    <t>0200</t>
  </si>
  <si>
    <t>0300</t>
  </si>
  <si>
    <t>0400</t>
  </si>
  <si>
    <t>0500</t>
  </si>
  <si>
    <t>0700</t>
  </si>
  <si>
    <t>0800</t>
  </si>
  <si>
    <t>0900</t>
  </si>
  <si>
    <t>1000</t>
  </si>
  <si>
    <t>1100</t>
  </si>
  <si>
    <t>1200</t>
  </si>
  <si>
    <t>1300</t>
  </si>
  <si>
    <t>1400</t>
  </si>
  <si>
    <t>08.1.01.60690</t>
  </si>
  <si>
    <t>03.1.19.1.00</t>
  </si>
  <si>
    <t>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</si>
  <si>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01.2.04.50970</t>
  </si>
  <si>
    <t>19.2.01.00190</t>
  </si>
  <si>
    <t>19.1.01.S0020</t>
  </si>
  <si>
    <t>Г.Н.Кривонос</t>
  </si>
  <si>
    <t>Заместитель главы муниципального образования Приморско-Ахтарский район, начальник финансового управления</t>
  </si>
  <si>
    <t>компенсация расходов, связанных с оказанием  медицинскими организациями, подведомственными органами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t>
  </si>
  <si>
    <t>Глава муниципального образования Приморско-Ахтарский район</t>
  </si>
  <si>
    <t>В.В. Спичка</t>
  </si>
  <si>
    <t>Постановление главы администрации (губернатора) КК
"Об утверждении государственной программы Краснодарского края "Обеспечение безопасности населения" от 14 октября 2013 г. N 1203</t>
  </si>
  <si>
    <t xml:space="preserve">01.01.2014г. - не установлен; </t>
  </si>
  <si>
    <t>Закон КК "О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КК " от 27 сентября 2012 г. N 2584-КЗ</t>
  </si>
  <si>
    <t xml:space="preserve">поддержка сельскохозяйственного производства в КК в части возмещения части процентной ставки по долгосрочным, среднесрочным и краткосрочным кредитам, взятым малыми формами хозяйствования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</si>
  <si>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</si>
  <si>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 xml:space="preserve">с 16.10.2012  - не установлен; 
</t>
  </si>
  <si>
    <t xml:space="preserve">Статья 2; 
</t>
  </si>
  <si>
    <t>55 .1.0059</t>
  </si>
  <si>
    <t>55.2.0059</t>
  </si>
  <si>
    <t>55.3.0059</t>
  </si>
  <si>
    <t>62.0.1102</t>
  </si>
  <si>
    <t>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</si>
  <si>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Отчетный  2014 год</t>
  </si>
  <si>
    <t>Текущий 2015 год (план)</t>
  </si>
  <si>
    <t>Очередной 2018 год</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</si>
  <si>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</si>
  <si>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Раздел III. Расходные обязательства, возникшие в резкльтате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Российской Федерации</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</si>
  <si>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</si>
  <si>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 Пост.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№320 от 23.05.2005; 
</t>
  </si>
  <si>
    <t xml:space="preserve">31.05.2005 - не установлен; 
</t>
  </si>
  <si>
    <t xml:space="preserve">РС  "О принятии к осуществлению отдельных государственных полномочий КК по составлению (изменению и дополнению) списков кандидатов в присяжные заседатели федеральных судов общей юрисдикции в РФ" № 811 от 17.06.2009; 
</t>
  </si>
  <si>
    <t xml:space="preserve">Пост. адм. МО "Об утверждении Положения по осуществлению отдельных гос.полномочий КК по составлению (изменению и дополнению) списков кандидатов в присяжные заседатели федеральных судов  общей юрисдикции ва РФ"  № 3115 от 11.12.2009г. </t>
  </si>
  <si>
    <t>Расходные обязательства, введение, установление, финансовое обеспечение и исполнение которых осуществляется органами местного самоуправления муниципального района</t>
  </si>
  <si>
    <t>финансовая поддержка на возвратной основе</t>
  </si>
  <si>
    <t xml:space="preserve">Статья 1; 
</t>
  </si>
  <si>
    <t xml:space="preserve">Глава 3 статья 15.1  пункт 2; 
</t>
  </si>
  <si>
    <t xml:space="preserve">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муниципального района</t>
  </si>
  <si>
    <t>выплаты на содержание детей, находящихся под опекой (попечительством), в Краснодарском крае</t>
  </si>
  <si>
    <t>Код расходного обязательства</t>
  </si>
  <si>
    <t>Код расходного обязатрельства</t>
  </si>
  <si>
    <t>Наименование расходного обязательства</t>
  </si>
  <si>
    <t>Нормативное правовое регулирование, определяющее финансовое обеспечение и порядок расходование средств</t>
  </si>
  <si>
    <t>Коды бюджетной классификации</t>
  </si>
  <si>
    <t>Объем средств на исполнение расходного обязательства (тыс. руб.)</t>
  </si>
  <si>
    <t>Отчетный период 2006 год</t>
  </si>
  <si>
    <t>Раздел, подраздел</t>
  </si>
  <si>
    <t>Наименование и реквизиты нормативно правового акта</t>
  </si>
  <si>
    <r>
      <t xml:space="preserve">от  </t>
    </r>
    <r>
      <rPr>
        <u val="single"/>
        <sz val="10"/>
        <rFont val="Arial"/>
        <family val="2"/>
      </rPr>
      <t xml:space="preserve">01.08.2015г.  </t>
    </r>
    <r>
      <rPr>
        <sz val="10"/>
        <rFont val="Arial"/>
        <family val="0"/>
      </rPr>
      <t xml:space="preserve"> № </t>
    </r>
    <r>
      <rPr>
        <u val="single"/>
        <sz val="10"/>
        <rFont val="Arial"/>
        <family val="2"/>
      </rPr>
      <t>2</t>
    </r>
  </si>
  <si>
    <t>погашение кредитов кредитных организаций</t>
  </si>
  <si>
    <t>01.02.00.00.05.0000.810</t>
  </si>
  <si>
    <t xml:space="preserve">07.08.2014 - 31.12.2014г.; 
</t>
  </si>
  <si>
    <t>Дополнительное соглашение № 2 от 16.06.2014г. к соглашению о предоставлении средств краевого бюджета в форме субвенций от 09.01.2014г. № 33</t>
  </si>
  <si>
    <t xml:space="preserve">16.06.2014 - 31.12.2014г.; 
</t>
  </si>
  <si>
    <t>Соглашение о предоставлении  субвенций, выделяемых местным бюджетам МО КК из краевого бюджета на осуществление гос. полномочий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 КК № 17 от 10.07.2014г.</t>
  </si>
  <si>
    <t>Распоряж. адм. МО Приморско-Ахтарский район «О мерах по предупреждению чрезвычайной ситуации на территории муниципального образования Приморско-Ахтарский район" № 646-р от 24.12.2013г.</t>
  </si>
  <si>
    <t xml:space="preserve">24.12.2013 - не установлен; 
</t>
  </si>
  <si>
    <t>Пост. главы адм. (губернатора) Краснодарского края "Об утверждении долгосрочной краевой целевой программы "Государственная поддержка малого и среднего предпринимательства в Краснодарском крае на 2013 - 2017 годы" № 606 от 04.06.2012г.</t>
  </si>
  <si>
    <t xml:space="preserve">с 29.06.2009 по 31.12.2017; 
</t>
  </si>
  <si>
    <t xml:space="preserve">Пост. главы МО "Об утверждении Положения по осуществлению отдельных гос.полномочий КК по распоряжению земельными участками, находящимися в гос.собственности КК из фонда перераспределения земель КК" № 2421 от 31.12.2008г. </t>
  </si>
  <si>
    <t xml:space="preserve">РС "О принятии к осуществлению  отдельных гос.полномочий КК по созданию и организации комиссий по делам несовершеннолетних и защите их прав" № 761 от 30.12.2008г. </t>
  </si>
  <si>
    <t>РС "О принятии к осуществлению отдельных гос.полномочий КК по ведению учета граждан отдельных категорий в качестве нуждающихся в жилых помещениях" № 762 от 30.12.2008г.</t>
  </si>
  <si>
    <t>Пост.главы МО "Об утверждении "Положения о порядке исполнения переданных полномочий КК по ведению учета граждан отдельных категорий, нуждающихся в жилых помещениях" № 2412 от 31.12.2008г.</t>
  </si>
  <si>
    <t>РС "О принятии к осуществлению управленческих функций администрацией МО Приморско-Ахтарский район по реализации отдельных гос.полномочий по поддержке сельскохозяйственного производства" № 862 от 17.12.2009г.</t>
  </si>
  <si>
    <t>РС "О принятии к осуществлению отдельных гос.полномочий КК по созданию условий развития сельского хозяйства, регулирования рынков сельскохозяйственной продукции" № 799 от 29.04.2009г.</t>
  </si>
  <si>
    <t>Код и наименование главного распорядителя</t>
  </si>
  <si>
    <t>Вид расходного обязательства</t>
  </si>
  <si>
    <t>Рз</t>
  </si>
  <si>
    <t>Пр</t>
  </si>
  <si>
    <t>КЦСР</t>
  </si>
  <si>
    <t>КВР</t>
  </si>
  <si>
    <t>КОСГУ</t>
  </si>
  <si>
    <t>Объем ассигнований</t>
  </si>
  <si>
    <t>всего</t>
  </si>
  <si>
    <t>3.01.00.0.00</t>
  </si>
  <si>
    <t>Раздел I. Расходные обязательства, возникшие в результате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Приморско-Ахтарский район) договоров (соглашений) по вопросам местного значения</t>
  </si>
  <si>
    <t>Раздел  IV. Расходные обязательства, возникшие в резкльтате принятия муниципальных правовых актов муниципального образования Приморско-Ахтарский район, предусматривающих реализацию переданных государственных полномочий  Краснодарского края</t>
  </si>
  <si>
    <t>01.00</t>
  </si>
  <si>
    <t>000</t>
  </si>
  <si>
    <t>Администрация МО Приморско-Ахтарский район</t>
  </si>
  <si>
    <t>Пост. адм. МО "Об утверждении перечня мероприятий на 2014 год по проведению оценки, технической инвентаризации объктов муниципального имущества, межеванию и формированию земельных участкову" № 539 от 28.03.2014г.</t>
  </si>
  <si>
    <t>Пост. адм. МО "Об утверждении ведомственной целевой программы «Информационное обслуживание деятельности администрации и Совета муниципального образования Приморско-Ахтарский район» на 2014 год"  № 2302 от 15.11.2013г.</t>
  </si>
  <si>
    <t>0102</t>
  </si>
  <si>
    <t>0103</t>
  </si>
  <si>
    <t>0104</t>
  </si>
  <si>
    <t>0105</t>
  </si>
  <si>
    <t>0107</t>
  </si>
  <si>
    <t>0113</t>
  </si>
  <si>
    <t>0204</t>
  </si>
  <si>
    <t>0309</t>
  </si>
  <si>
    <t>0405</t>
  </si>
  <si>
    <t>0409</t>
  </si>
  <si>
    <t>0412</t>
  </si>
  <si>
    <t>0501</t>
  </si>
  <si>
    <t>0503</t>
  </si>
  <si>
    <t>0701</t>
  </si>
  <si>
    <t>0702</t>
  </si>
  <si>
    <t>0705</t>
  </si>
  <si>
    <t>0707</t>
  </si>
  <si>
    <t>0801</t>
  </si>
  <si>
    <t>0901</t>
  </si>
  <si>
    <t>0902</t>
  </si>
  <si>
    <t>0904</t>
  </si>
  <si>
    <t>0906</t>
  </si>
  <si>
    <t>0909</t>
  </si>
  <si>
    <t>1001</t>
  </si>
  <si>
    <t>1003</t>
  </si>
  <si>
    <t>1004</t>
  </si>
  <si>
    <t>1006</t>
  </si>
  <si>
    <t>1101</t>
  </si>
  <si>
    <t>1102</t>
  </si>
  <si>
    <t>1105</t>
  </si>
  <si>
    <t>1201</t>
  </si>
  <si>
    <t>51.1.00.00190</t>
  </si>
  <si>
    <t>0111</t>
  </si>
  <si>
    <t>участие в предупреждении и ликвидации последствий чрезвычайных ситуаций на территории муниципального района</t>
  </si>
  <si>
    <t xml:space="preserve">Глава 2 статья 7 пункт 1 подпункт 7; 
</t>
  </si>
  <si>
    <t>Реестр расходных обязательств  Приморско-Ахтарского района</t>
  </si>
  <si>
    <t>Итого по статье 000</t>
  </si>
  <si>
    <t xml:space="preserve">пункт 2,3  
</t>
  </si>
  <si>
    <t xml:space="preserve">ЗКК "О наделении органов местного самоуправления отдельными государственными полномочиями Краснодарского края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 №1101-КЗ от 10.10.2006; 
</t>
  </si>
  <si>
    <t xml:space="preserve"> ЗКК "О комиссиях по делам несовершеннолетних и защите их прав в Краснодарском крае" №1132-КЗ от 13.11.2006; 
</t>
  </si>
  <si>
    <t>10.1.1049</t>
  </si>
  <si>
    <t>07.1.1038</t>
  </si>
  <si>
    <t>Раздел I. Расходные обязательства, возникшие в результате принятия муниципальных правовых актов муниципального образования Приморско-Ахтарский район, заключения муниципальным образованием Приморско-Ахтарский район (от имени муниципального образования Прим</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</si>
  <si>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</si>
  <si>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</si>
  <si>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t>
  </si>
  <si>
    <t>принятие и организация выполнения планов, программ комплексного социально-экономического развития муниципальных образований, а так же организация сбора статистических показателей, характеризующих состояние экономики и социальной сферы муниципальных образо</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</si>
  <si>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t>
  </si>
  <si>
    <t>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t>
  </si>
  <si>
    <t>РС "Об утверждении порядка оказания адресной материальной помощи жителей Приморско-Ахтарского района, оказавшимся в трудной жизненной ситуации и состава рабочей группы по рассмотрению вопросов, связанных с оказание алресной материальной  помощи жителям Пр</t>
  </si>
  <si>
    <t>Пост. адм. МО "Об утверждении муниципальной программы МО Приморско-Ахтарский район "Комплексные меры по противодейсствию злоупотреблению наркотиками и их незаконному обороту, профилактике правонарушений и обеспечению общественного порядка и безопасности г</t>
  </si>
  <si>
    <t>06.1.1065</t>
  </si>
  <si>
    <t xml:space="preserve"> ЗКК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№1535-КЗ от 21.07.2008; 
</t>
  </si>
  <si>
    <t xml:space="preserve">с 16.02.2009 - не установлен; 
</t>
  </si>
  <si>
    <t>пункт 1;</t>
  </si>
  <si>
    <t xml:space="preserve">01.01.2006 -не установлен; </t>
  </si>
  <si>
    <t xml:space="preserve">01.08.2005 - не установлен; 
</t>
  </si>
  <si>
    <t xml:space="preserve">01.01.2007 - не установлен; 
</t>
  </si>
  <si>
    <t xml:space="preserve">01.01.2008 - не установлен; 
</t>
  </si>
  <si>
    <t xml:space="preserve">31.12.2008 - не установлен; 
</t>
  </si>
  <si>
    <t xml:space="preserve">01.01.2008г. - не установлен; </t>
  </si>
  <si>
    <t xml:space="preserve">01.01.2009 - не установлен; 
</t>
  </si>
  <si>
    <t xml:space="preserve">01.01.2009г. - не установлен; </t>
  </si>
  <si>
    <t xml:space="preserve">29.04.2009г. - не установлен; </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</si>
  <si>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</si>
  <si>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 xml:space="preserve">Глава 3 статья 15 пункт 1 подпункт 23; 
</t>
  </si>
  <si>
    <t xml:space="preserve">Глава 2 статья 7 пункт 1 подпункт 30; 
</t>
  </si>
  <si>
    <t xml:space="preserve">Глава 2 статья 7 пункт 1 подпункт 21; 
</t>
  </si>
  <si>
    <t xml:space="preserve">Глава 2 статья 7 пункт 1 подпункт 24; 
</t>
  </si>
  <si>
    <t xml:space="preserve">Глава 2 статья 9 пункт 1 подпункт 3; 
</t>
  </si>
  <si>
    <t xml:space="preserve"> ЗКК "О наделении органов местного самоуправления в Краснодарском крае государственными полномочиями по поддержке сельскохозяйственного производства" №976-КЗ от 14.12.2005; 
</t>
  </si>
  <si>
    <t xml:space="preserve">26.12.2005 - не установлен; 
</t>
  </si>
  <si>
    <t xml:space="preserve">01.08.2009г. - не установлен; </t>
  </si>
  <si>
    <t xml:space="preserve">01.08.2009 - не установлен; 
</t>
  </si>
  <si>
    <t xml:space="preserve"> Пост. главы МО "О резерве материальных ресурсов для ликвидации чрезвычайных ситуаций природного и техногенного характера" №1970 от 09.10.2006; 
</t>
  </si>
  <si>
    <t>Пост. главы МО "О порядке финансирования мероприятий в области защиты населения и территорий в чрезвычайных ситуациях" № 214 от 06.02.2009г.</t>
  </si>
  <si>
    <t xml:space="preserve">Глава 2 статья 7 пункт 1 подпункт 21;
</t>
  </si>
  <si>
    <t>резервный фонд местных администраций</t>
  </si>
  <si>
    <t xml:space="preserve">Глава 5 статья 41 пункт 11; </t>
  </si>
  <si>
    <t>обслуживание муниципального долга</t>
  </si>
  <si>
    <t xml:space="preserve">с 28.03.2014 по 31.12.2014; 
</t>
  </si>
  <si>
    <t xml:space="preserve">с 21.03.2014 по 31.12.2014; 
</t>
  </si>
  <si>
    <t xml:space="preserve">Договор № 9 о предоставлении бюджету муниципального образования Приморско-Ахтарский район бюджетного кредита на частичное покрытие дефицита бюджета от 03.04.2014г. </t>
  </si>
  <si>
    <t>РС "Об утверждении Положения о пенсионном обеспечении отдельных категорий  работников Приморско-Ахтарского района"  № 866 от 17.12.2009;</t>
  </si>
  <si>
    <t>принятие и организация выполнения планов, программ комплексного социально-экономического развития муниципальных образований, а так же организация сбора статистических показателей, характеризующих состояние экономики и социальной сферы муниципальных образований и предоставление указанных данных органам гос.власти в порядке, установленном Правительством РФ</t>
  </si>
  <si>
    <t>3.04.01.0.01</t>
  </si>
  <si>
    <t xml:space="preserve">организация оказания медицинской помощи </t>
  </si>
  <si>
    <t>3.04.01.0.05</t>
  </si>
  <si>
    <t>3.04.24.0.01</t>
  </si>
  <si>
    <t>поддержка сельскохозяйственного производства  в КК</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</si>
  <si>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</si>
  <si>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создание и организация деятельности комиссий по делам несовершеннолетних и защите их прав</t>
  </si>
  <si>
    <t xml:space="preserve">возмещение части процентной ставки по долгосрочным, среднесрочным и краткосрочным кредитам, взятым малыми формами хозяйствования
</t>
  </si>
  <si>
    <t xml:space="preserve">11.02.2015 - 31.12.2015; 
</t>
  </si>
  <si>
    <t xml:space="preserve">Пост. адм. МО "Об утверждении перечня мероприятий и сметы расходов на реализацию мероприятий по гражданской обороне, предупреждению и ликвидации чрезвычайных ситуаций, обеспечению пожарной безопасности, профилактике терроризма и экстремизма в МО Приморско-Ахтарского район на 2015 год" №139 от 11.02.2015г.; 
</t>
  </si>
  <si>
    <t>ведение учета граждан отдельных категорий в качестве нуждающихся в жилых помещениях</t>
  </si>
  <si>
    <t>поддержка сельскохозяйственного производства а КК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седьскохозяйственного производства</t>
  </si>
  <si>
    <t xml:space="preserve"> 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приобретенных за счет средств краевого бюджета</t>
  </si>
  <si>
    <t>Организация проведения в КК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(крематориях)</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</si>
  <si>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</si>
  <si>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07</t>
  </si>
  <si>
    <t>02</t>
  </si>
  <si>
    <t>Решение Совета муниципального образования Приморско-Ахтарский район "Об утверждении мероприятий, направленных на выполнение наказов избирателей Приморско-Ахтарского района на 2014-2015 год"  от 27.08. 2014г. № 489</t>
  </si>
  <si>
    <t>27.08.2014 по 31.12.2015</t>
  </si>
  <si>
    <t>09</t>
  </si>
  <si>
    <t>01</t>
  </si>
  <si>
    <t>02.1.01.60120</t>
  </si>
  <si>
    <t>05.1.01.10310</t>
  </si>
  <si>
    <t>Устав МБУ "Приморско-Ахтарский районный Дворец культуры" 06.04.2015 г. № 435</t>
  </si>
  <si>
    <t xml:space="preserve">Пункт 1; </t>
  </si>
  <si>
    <t>06.04.2015 - не установлен;</t>
  </si>
  <si>
    <t>08</t>
  </si>
  <si>
    <t>3.01.19.0.00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</si>
  <si>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</si>
  <si>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02.1.03.00590</t>
  </si>
  <si>
    <t>02.1.03.60120</t>
  </si>
  <si>
    <t>02.1.03.10440</t>
  </si>
  <si>
    <t>Устав МБУК "ПСКЦ "Лотос" утвержден приказом отдела культуры администрации МО Приморско-Ахтарский район от 10.04.2012г. № 29-П;</t>
  </si>
  <si>
    <t>Приказ отдела культуры администрации МО Приморско-Ахтарский район от 26.12.2014г. №152-П "О назначении и выплате премий администрации муниципального образования Приморско-Ахтарский район лауреатам, победителям, призерам международных, всероссийских, краевых, зональных и муниципальных конкурсов в области культуры и искусства"</t>
  </si>
  <si>
    <t>Положение об отделе культуры администрации МО Приморско-Ахтарский район  утверждено решением совета МО Приморско-Ахтарский район от 25.06.2012 №1311</t>
  </si>
  <si>
    <t>с 25.06.2012 - не установлен;</t>
  </si>
  <si>
    <t>02.1.02.00590</t>
  </si>
  <si>
    <t>02.1.02.60120</t>
  </si>
  <si>
    <t>99.0.01.10460</t>
  </si>
  <si>
    <t>04</t>
  </si>
  <si>
    <t>02.2.01.00190</t>
  </si>
  <si>
    <t>02.2.01.10570</t>
  </si>
  <si>
    <t>организация и осуществление мероприятий межпоселенческого характера по работе с детьми и молодежью</t>
  </si>
  <si>
    <t>04.1.04.00590</t>
  </si>
  <si>
    <t>РС "Об утверждении Положения об отделе по делам молодежи администрации муниципального образования Приморско-Ахтарский район" № 151 от 16.12.2005г.</t>
  </si>
  <si>
    <t xml:space="preserve">с 01.01.2006 - не установлен; 
</t>
  </si>
  <si>
    <t>Пост. главы адм. МО "Об утверждении Устава МУ "Молодежный центр МО Приморско-Ахтарский район "Спектр" №12 от  16.01.2005.</t>
  </si>
  <si>
    <t xml:space="preserve">16.01.2005 - не установлен; 
</t>
  </si>
  <si>
    <t>04.1.04.60220</t>
  </si>
  <si>
    <t>Пост. админ.МО "Об утверждении муниципальной программы МО  Приморско-Ахтарский район "Молодежь Приморско-Ахтарского района"  № 1699  от 14.11.2014г.</t>
  </si>
  <si>
    <t xml:space="preserve">с 14.11.2014 по 31.12.2017; 
</t>
  </si>
  <si>
    <t>04.1.04.S0220</t>
  </si>
  <si>
    <t xml:space="preserve">Глава 2 статья 8 пункт 1 подпункт 25; 
</t>
  </si>
  <si>
    <t>04.1.02.10250</t>
  </si>
  <si>
    <t>04.1.01.10560</t>
  </si>
  <si>
    <t>04.1.04.00190</t>
  </si>
  <si>
    <t>предоставление ежемесячных денежных выплат на содержание детей -сирот и детей, оставшихся без попечения родителей, находящихся под опекой (попечительством) или переданных на воспитание в приемные семьи</t>
  </si>
  <si>
    <t>78.2.00.60670</t>
  </si>
  <si>
    <t xml:space="preserve">12.01.2012- 22.05.2015; 
</t>
  </si>
  <si>
    <t xml:space="preserve">с 25.02.2015 по 31.12.2018; 
</t>
  </si>
  <si>
    <t xml:space="preserve">Глава 2 статья 7 пункт 1 подпункт 11; 
</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</si>
  <si>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</si>
  <si>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01.01.2015-31.12.2018</t>
  </si>
  <si>
    <t xml:space="preserve"> Пост. адм. МО "Об утверждении муниципальной программы МО Приморско-Ахтарский район "Развитие культуры" № 1700 от 14.11.2014г.</t>
  </si>
  <si>
    <t>Пост. адм. МО "О принятии решения о подготовке и реализации бюджетных инвестиций в объекты капитального строительства муниципальной собственности МО Приморско-Ахтарский район по объекту "Строительство МБОУ СОШ №1 на 350 мест  в г. Приморско-Ахтарске" № 981 от 20.10.2015г.</t>
  </si>
  <si>
    <t>Пост. адм. МО "Об утверждении муниципальной программы МО Приморско-Ахтарский район "Организация отдыха  детей в каникулярное время в МО Приморско-Ахтарский район" № 563 от 18.05.2015г.</t>
  </si>
  <si>
    <t>Пост. адм. МО "Об утверждении муниципальной программы МО Приморско-Ахтарский район "Развитие культуры" № 1700 от 14.11.2014г.</t>
  </si>
  <si>
    <t xml:space="preserve">Глава 2 статья 7 пункт 1 подпункт 17; 
</t>
  </si>
  <si>
    <t xml:space="preserve">Глава 2 статья 8 пункт 1 подпункт 16; 
</t>
  </si>
  <si>
    <t>с 10.04.2012г.  - 05.04.2015;</t>
  </si>
  <si>
    <t xml:space="preserve">Глава 2 статья 7 пункт 1 подпункт 20; 
</t>
  </si>
  <si>
    <t xml:space="preserve">Глава 2 статья 8 пункт 1 подпункт 19; 
</t>
  </si>
  <si>
    <t>Пост. адм. МО "Об утверждении муниципальной программы МО Приморско-Ахтарский район "Развитие санаторно-курортного и туристского комплекса" № 259 от 25.02.2015.</t>
  </si>
  <si>
    <t xml:space="preserve">Глава 2 статья 7 пункт 1 подпункт 25; 
</t>
  </si>
  <si>
    <t xml:space="preserve">Глава 2 статья 9 пункт 1 подпункт 6; 
</t>
  </si>
  <si>
    <t xml:space="preserve">Глава 2 статья 9 пункт 1 подпункт 10; 
</t>
  </si>
  <si>
    <t>Постановление адм. МО Приморско-Ахтарский район от 24.09.2015 № 903 "Об утверждении ВЦП "Повышение квалификации работников муниципальных учреждений здравоохранения МО Приморско-Ахтарский район на 2015 год"</t>
  </si>
  <si>
    <t>24.09.2015-31.12.2015</t>
  </si>
  <si>
    <t xml:space="preserve">Глава 2 статья 9 пункт 1 подпункт 7; 
</t>
  </si>
  <si>
    <t xml:space="preserve">Закон Краснодарского края от 2 июня 2006 г. N 1033-КЗ  "О наделении органов местного самоуправления государственными полномочиями по подготовке и проведению Всероссийской сельскохозяйственной переписи"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</si>
</sst>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FC19]d\ mmmm\ yyyy\ &quot;г.&quot;"/>
    <numFmt numFmtId="184" formatCode="#&quot; &quot;???/???"/>
    <numFmt numFmtId="185" formatCode="#,##0.00_р_."/>
    <numFmt numFmtId="186" formatCode="#\ ##0.0"/>
    <numFmt numFmtId="187" formatCode="#,##0.0"/>
    <numFmt numFmtId="188" formatCode="0.0"/>
  </numFmts>
  <fonts count="36">
    <font>
      <sz val="10"/>
      <name val="Arial Cyr"/>
      <family val="0"/>
    </font>
    <font>
      <b/>
      <sz val="10"/>
      <name val="Arial"/>
      <family val="0"/>
    </font>
    <font>
      <sz val="10"/>
      <name val="Arial"/>
      <family val="0"/>
    </font>
    <font>
      <sz val="8"/>
      <name val="Arial Cyr"/>
      <family val="0"/>
    </font>
    <font>
      <b/>
      <sz val="12"/>
      <name val="Arial"/>
      <family val="0"/>
    </font>
    <font>
      <b/>
      <sz val="8"/>
      <name val="Arial"/>
      <family val="0"/>
    </font>
    <font>
      <b/>
      <i/>
      <sz val="8"/>
      <name val="Arial"/>
      <family val="0"/>
    </font>
    <font>
      <sz val="8"/>
      <name val="Arial"/>
      <family val="0"/>
    </font>
    <font>
      <sz val="12"/>
      <name val="Arial"/>
      <family val="0"/>
    </font>
    <font>
      <u val="single"/>
      <sz val="10"/>
      <name val="Arial"/>
      <family val="2"/>
    </font>
    <font>
      <b/>
      <sz val="10"/>
      <name val="Arial Cyr"/>
      <family val="0"/>
    </font>
    <font>
      <b/>
      <i/>
      <sz val="10"/>
      <name val="Arial"/>
      <family val="0"/>
    </font>
    <font>
      <u val="single"/>
      <sz val="10"/>
      <color indexed="12"/>
      <name val="Arial Cyr"/>
      <family val="0"/>
    </font>
    <font>
      <u val="single"/>
      <sz val="10"/>
      <color indexed="36"/>
      <name val="Arial Cyr"/>
      <family val="0"/>
    </font>
    <font>
      <b/>
      <sz val="8"/>
      <name val="Arial Cyr"/>
      <family val="0"/>
    </font>
    <font>
      <b/>
      <i/>
      <sz val="12"/>
      <name val="Arial"/>
      <family val="2"/>
    </font>
    <font>
      <u val="single"/>
      <sz val="8"/>
      <name val="Arial"/>
      <family val="2"/>
    </font>
    <font>
      <sz val="8"/>
      <name val="Times New Roman"/>
      <family val="1"/>
    </font>
    <font>
      <b/>
      <sz val="14"/>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color indexed="63"/>
      </left>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thin"/>
      <top style="medium"/>
      <bottom style="thin"/>
    </border>
    <border>
      <left style="thin"/>
      <right style="thin"/>
      <top style="medium"/>
      <bottom style="thin"/>
    </border>
    <border>
      <left style="medium"/>
      <right style="thin"/>
      <top style="thin"/>
      <bottom>
        <color indexed="63"/>
      </bottom>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2" fillId="0" borderId="0">
      <alignment/>
      <protection/>
    </xf>
    <xf numFmtId="0" fontId="2" fillId="0" borderId="0">
      <alignment/>
      <protection/>
    </xf>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506">
    <xf numFmtId="0" fontId="0" fillId="0" borderId="0" xfId="0" applyAlignment="1">
      <alignment/>
    </xf>
    <xf numFmtId="0" fontId="3" fillId="0" borderId="0" xfId="53" applyFont="1" applyProtection="1">
      <alignment/>
      <protection hidden="1"/>
    </xf>
    <xf numFmtId="0" fontId="2" fillId="0" borderId="0" xfId="53" applyProtection="1">
      <alignment/>
      <protection hidden="1"/>
    </xf>
    <xf numFmtId="0" fontId="2" fillId="0" borderId="0" xfId="53">
      <alignment/>
      <protection/>
    </xf>
    <xf numFmtId="0" fontId="2" fillId="0" borderId="0" xfId="53" applyNumberFormat="1" applyFont="1" applyFill="1" applyAlignment="1" applyProtection="1">
      <alignment wrapText="1"/>
      <protection hidden="1"/>
    </xf>
    <xf numFmtId="0" fontId="4" fillId="0" borderId="0" xfId="53" applyNumberFormat="1" applyFont="1" applyFill="1" applyAlignment="1" applyProtection="1">
      <alignment horizontal="center"/>
      <protection hidden="1"/>
    </xf>
    <xf numFmtId="0" fontId="2" fillId="0" borderId="0" xfId="53" applyNumberFormat="1" applyFont="1" applyFill="1" applyAlignment="1" applyProtection="1">
      <alignment horizontal="centerContinuous"/>
      <protection hidden="1"/>
    </xf>
    <xf numFmtId="0" fontId="1" fillId="0" borderId="0" xfId="53" applyNumberFormat="1" applyFont="1" applyFill="1" applyAlignment="1" applyProtection="1">
      <alignment horizontal="centerContinuous" vertical="center"/>
      <protection hidden="1"/>
    </xf>
    <xf numFmtId="0" fontId="5" fillId="0" borderId="10" xfId="53" applyNumberFormat="1" applyFont="1" applyFill="1" applyBorder="1" applyAlignment="1" applyProtection="1">
      <alignment horizontal="center" vertical="center" wrapText="1"/>
      <protection hidden="1"/>
    </xf>
    <xf numFmtId="0" fontId="5" fillId="0" borderId="11" xfId="53" applyNumberFormat="1" applyFont="1" applyFill="1" applyBorder="1" applyAlignment="1" applyProtection="1">
      <alignment horizontal="center" vertical="center" wrapText="1"/>
      <protection hidden="1"/>
    </xf>
    <xf numFmtId="0" fontId="5" fillId="0" borderId="12"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horizontal="center" vertical="center" wrapText="1"/>
      <protection hidden="1"/>
    </xf>
    <xf numFmtId="0" fontId="5" fillId="0" borderId="14"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7" fillId="0" borderId="16"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horizontal="left" vertical="top" wrapText="1"/>
      <protection hidden="1"/>
    </xf>
    <xf numFmtId="0" fontId="5" fillId="0" borderId="10" xfId="53" applyNumberFormat="1" applyFont="1" applyFill="1" applyBorder="1" applyAlignment="1" applyProtection="1">
      <alignment/>
      <protection hidden="1"/>
    </xf>
    <xf numFmtId="174" fontId="7" fillId="0" borderId="10" xfId="53" applyNumberFormat="1" applyFont="1" applyFill="1" applyBorder="1" applyAlignment="1" applyProtection="1">
      <alignment horizontal="left" vertical="top"/>
      <protection hidden="1"/>
    </xf>
    <xf numFmtId="175" fontId="7" fillId="0" borderId="10" xfId="53" applyNumberFormat="1" applyFont="1" applyFill="1" applyBorder="1" applyAlignment="1" applyProtection="1">
      <alignment horizontal="left" vertical="top"/>
      <protection hidden="1"/>
    </xf>
    <xf numFmtId="176" fontId="7" fillId="0" borderId="10" xfId="53" applyNumberFormat="1" applyFont="1" applyFill="1" applyBorder="1" applyAlignment="1" applyProtection="1">
      <alignment horizontal="left" vertical="top"/>
      <protection hidden="1"/>
    </xf>
    <xf numFmtId="0" fontId="7" fillId="0" borderId="10" xfId="53" applyNumberFormat="1" applyFont="1" applyFill="1" applyBorder="1" applyAlignment="1" applyProtection="1">
      <alignment horizontal="left" vertical="top"/>
      <protection hidden="1"/>
    </xf>
    <xf numFmtId="0" fontId="2" fillId="0" borderId="17" xfId="53" applyBorder="1" applyProtection="1">
      <alignment/>
      <protection hidden="1"/>
    </xf>
    <xf numFmtId="0" fontId="2" fillId="0" borderId="18" xfId="53" applyBorder="1" applyProtection="1">
      <alignment/>
      <protection hidden="1"/>
    </xf>
    <xf numFmtId="0" fontId="2" fillId="0" borderId="19" xfId="53" applyFont="1" applyFill="1" applyBorder="1" applyProtection="1">
      <alignment/>
      <protection hidden="1"/>
    </xf>
    <xf numFmtId="0" fontId="5" fillId="0" borderId="19" xfId="53" applyNumberFormat="1" applyFont="1" applyFill="1" applyBorder="1" applyAlignment="1" applyProtection="1">
      <alignment/>
      <protection hidden="1"/>
    </xf>
    <xf numFmtId="0" fontId="2" fillId="0" borderId="20" xfId="53" applyBorder="1" applyProtection="1">
      <alignment/>
      <protection hidden="1"/>
    </xf>
    <xf numFmtId="0" fontId="8" fillId="0" borderId="0" xfId="53" applyFont="1">
      <alignment/>
      <protection/>
    </xf>
    <xf numFmtId="0" fontId="5" fillId="0" borderId="21" xfId="53" applyNumberFormat="1" applyFont="1" applyFill="1" applyBorder="1" applyAlignment="1" applyProtection="1">
      <alignment/>
      <protection hidden="1"/>
    </xf>
    <xf numFmtId="0" fontId="6" fillId="7" borderId="21" xfId="53" applyNumberFormat="1" applyFont="1" applyFill="1" applyBorder="1" applyAlignment="1" applyProtection="1">
      <alignment horizontal="left" vertical="top" wrapText="1"/>
      <protection hidden="1"/>
    </xf>
    <xf numFmtId="0" fontId="7" fillId="7" borderId="16" xfId="53" applyNumberFormat="1" applyFont="1" applyFill="1" applyBorder="1" applyAlignment="1" applyProtection="1">
      <alignment horizontal="left" vertical="top" wrapText="1"/>
      <protection hidden="1"/>
    </xf>
    <xf numFmtId="0" fontId="7" fillId="0" borderId="21" xfId="53" applyNumberFormat="1" applyFont="1" applyFill="1" applyBorder="1" applyAlignment="1" applyProtection="1">
      <alignment horizontal="left" vertical="top"/>
      <protection hidden="1"/>
    </xf>
    <xf numFmtId="0" fontId="7" fillId="0" borderId="21" xfId="53" applyNumberFormat="1" applyFont="1" applyFill="1" applyBorder="1" applyAlignment="1" applyProtection="1">
      <alignment horizontal="left" vertical="top" wrapText="1"/>
      <protection hidden="1"/>
    </xf>
    <xf numFmtId="0" fontId="8" fillId="0" borderId="0" xfId="53" applyFont="1" applyAlignment="1">
      <alignment horizontal="left"/>
      <protection/>
    </xf>
    <xf numFmtId="0" fontId="6" fillId="7" borderId="16" xfId="53" applyNumberFormat="1" applyFont="1" applyFill="1" applyBorder="1" applyAlignment="1" applyProtection="1">
      <alignment horizontal="left" vertical="top" wrapText="1"/>
      <protection hidden="1"/>
    </xf>
    <xf numFmtId="2" fontId="7" fillId="0" borderId="10" xfId="53" applyNumberFormat="1" applyFont="1" applyFill="1" applyBorder="1" applyAlignment="1" applyProtection="1">
      <alignment vertical="top"/>
      <protection hidden="1"/>
    </xf>
    <xf numFmtId="0" fontId="5" fillId="4" borderId="0" xfId="53" applyNumberFormat="1" applyFont="1" applyFill="1" applyBorder="1" applyAlignment="1" applyProtection="1">
      <alignment vertical="center" wrapText="1"/>
      <protection hidden="1"/>
    </xf>
    <xf numFmtId="0" fontId="7" fillId="4" borderId="16" xfId="53" applyNumberFormat="1" applyFont="1" applyFill="1" applyBorder="1" applyAlignment="1" applyProtection="1">
      <alignment horizontal="left" vertical="top"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0" fontId="7" fillId="7" borderId="21" xfId="53" applyNumberFormat="1" applyFont="1" applyFill="1" applyBorder="1" applyAlignment="1" applyProtection="1">
      <alignment horizontal="left" vertical="top"/>
      <protection hidden="1"/>
    </xf>
    <xf numFmtId="0" fontId="6" fillId="7" borderId="21" xfId="53" applyNumberFormat="1" applyFont="1" applyFill="1" applyBorder="1" applyAlignment="1" applyProtection="1">
      <alignment horizontal="left" vertical="top" wrapText="1"/>
      <protection hidden="1"/>
    </xf>
    <xf numFmtId="2" fontId="7" fillId="0" borderId="10"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left" vertical="top"/>
      <protection hidden="1"/>
    </xf>
    <xf numFmtId="49" fontId="7" fillId="0" borderId="21" xfId="53" applyNumberFormat="1" applyFont="1" applyFill="1" applyBorder="1" applyAlignment="1" applyProtection="1">
      <alignment horizontal="left" vertical="top"/>
      <protection hidden="1"/>
    </xf>
    <xf numFmtId="0" fontId="2" fillId="0" borderId="0" xfId="53" applyBorder="1" applyProtection="1">
      <alignment/>
      <protection hidden="1"/>
    </xf>
    <xf numFmtId="0" fontId="2" fillId="0" borderId="0" xfId="53" applyFont="1" applyFill="1" applyBorder="1" applyProtection="1">
      <alignment/>
      <protection hidden="1"/>
    </xf>
    <xf numFmtId="0" fontId="5" fillId="0" borderId="0" xfId="53" applyNumberFormat="1" applyFont="1" applyFill="1" applyBorder="1" applyAlignment="1" applyProtection="1">
      <alignment/>
      <protection hidden="1"/>
    </xf>
    <xf numFmtId="0" fontId="5" fillId="0" borderId="10" xfId="53" applyNumberFormat="1" applyFont="1" applyFill="1" applyBorder="1" applyAlignment="1" applyProtection="1">
      <alignment horizontal="left" vertical="top" wrapText="1"/>
      <protection hidden="1"/>
    </xf>
    <xf numFmtId="0" fontId="6" fillId="0" borderId="21" xfId="53" applyNumberFormat="1" applyFont="1" applyFill="1" applyBorder="1" applyAlignment="1" applyProtection="1">
      <alignment horizontal="left" vertical="top" wrapText="1"/>
      <protection hidden="1"/>
    </xf>
    <xf numFmtId="2" fontId="6" fillId="7" borderId="10" xfId="53" applyNumberFormat="1" applyFont="1" applyFill="1" applyBorder="1" applyAlignment="1" applyProtection="1">
      <alignment vertical="top"/>
      <protection hidden="1"/>
    </xf>
    <xf numFmtId="2" fontId="2" fillId="0" borderId="10" xfId="53" applyNumberFormat="1" applyFill="1" applyBorder="1" applyProtection="1">
      <alignment/>
      <protection hidden="1"/>
    </xf>
    <xf numFmtId="2" fontId="6" fillId="7" borderId="10" xfId="53" applyNumberFormat="1" applyFont="1" applyFill="1" applyBorder="1" applyAlignment="1" applyProtection="1">
      <alignment vertical="top"/>
      <protection hidden="1"/>
    </xf>
    <xf numFmtId="0" fontId="7" fillId="7" borderId="21" xfId="53" applyNumberFormat="1" applyFont="1" applyFill="1" applyBorder="1" applyAlignment="1" applyProtection="1">
      <alignment horizontal="left" vertical="top" wrapText="1"/>
      <protection hidden="1"/>
    </xf>
    <xf numFmtId="174" fontId="7" fillId="7" borderId="10" xfId="53" applyNumberFormat="1" applyFont="1" applyFill="1" applyBorder="1" applyAlignment="1" applyProtection="1">
      <alignment horizontal="left" vertical="top"/>
      <protection hidden="1"/>
    </xf>
    <xf numFmtId="175" fontId="7" fillId="7" borderId="10" xfId="53" applyNumberFormat="1" applyFont="1" applyFill="1" applyBorder="1" applyAlignment="1" applyProtection="1">
      <alignment horizontal="left" vertical="top"/>
      <protection hidden="1"/>
    </xf>
    <xf numFmtId="176" fontId="7" fillId="7" borderId="10" xfId="53" applyNumberFormat="1" applyFont="1" applyFill="1" applyBorder="1" applyAlignment="1" applyProtection="1">
      <alignment horizontal="left" vertical="top"/>
      <protection hidden="1"/>
    </xf>
    <xf numFmtId="14" fontId="2" fillId="0" borderId="0" xfId="53" applyNumberFormat="1" applyProtection="1">
      <alignment/>
      <protection hidden="1"/>
    </xf>
    <xf numFmtId="2" fontId="7" fillId="0" borderId="10" xfId="53" applyNumberFormat="1" applyFont="1" applyFill="1" applyBorder="1" applyAlignment="1" applyProtection="1">
      <alignment vertical="top"/>
      <protection hidden="1"/>
    </xf>
    <xf numFmtId="2" fontId="5" fillId="4" borderId="10" xfId="53" applyNumberFormat="1" applyFont="1" applyFill="1" applyBorder="1" applyAlignment="1" applyProtection="1">
      <alignment vertical="top"/>
      <protection hidden="1"/>
    </xf>
    <xf numFmtId="0" fontId="5" fillId="0" borderId="13" xfId="53" applyNumberFormat="1" applyFont="1" applyFill="1" applyBorder="1" applyAlignment="1" applyProtection="1">
      <alignment horizontal="center" vertical="center" wrapText="1"/>
      <protection hidden="1"/>
    </xf>
    <xf numFmtId="0" fontId="2" fillId="0" borderId="22" xfId="53" applyNumberFormat="1" applyFont="1" applyFill="1" applyBorder="1" applyAlignment="1" applyProtection="1">
      <alignment/>
      <protection hidden="1"/>
    </xf>
    <xf numFmtId="0" fontId="2" fillId="0" borderId="10" xfId="53" applyNumberFormat="1" applyFont="1" applyFill="1" applyBorder="1" applyAlignment="1" applyProtection="1">
      <alignment/>
      <protection hidden="1"/>
    </xf>
    <xf numFmtId="0" fontId="2" fillId="0" borderId="16" xfId="53" applyFont="1" applyFill="1" applyBorder="1" applyProtection="1">
      <alignment/>
      <protection hidden="1"/>
    </xf>
    <xf numFmtId="0" fontId="7" fillId="0" borderId="10" xfId="53" applyNumberFormat="1" applyFont="1" applyFill="1" applyBorder="1" applyAlignment="1" applyProtection="1">
      <alignment horizontal="center" vertical="center" wrapText="1"/>
      <protection hidden="1"/>
    </xf>
    <xf numFmtId="0" fontId="7" fillId="0" borderId="13" xfId="53" applyNumberFormat="1" applyFont="1" applyFill="1" applyBorder="1" applyAlignment="1" applyProtection="1">
      <alignment horizontal="center" vertical="center" wrapText="1"/>
      <protection hidden="1"/>
    </xf>
    <xf numFmtId="0" fontId="1" fillId="0" borderId="22" xfId="53" applyNumberFormat="1" applyFont="1" applyFill="1" applyBorder="1" applyAlignment="1" applyProtection="1">
      <alignment/>
      <protection hidden="1"/>
    </xf>
    <xf numFmtId="0" fontId="1" fillId="0" borderId="10" xfId="53" applyNumberFormat="1" applyFont="1" applyFill="1" applyBorder="1" applyAlignment="1" applyProtection="1">
      <alignment/>
      <protection hidden="1"/>
    </xf>
    <xf numFmtId="0" fontId="5" fillId="0" borderId="21"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horizontal="center" vertical="center" wrapText="1"/>
      <protection hidden="1"/>
    </xf>
    <xf numFmtId="0" fontId="5" fillId="0" borderId="22" xfId="53" applyNumberFormat="1" applyFont="1" applyFill="1" applyBorder="1" applyAlignment="1" applyProtection="1">
      <alignment horizontal="center" vertical="center" wrapText="1"/>
      <protection hidden="1"/>
    </xf>
    <xf numFmtId="0" fontId="5" fillId="0" borderId="19"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5" fillId="0" borderId="23" xfId="53" applyNumberFormat="1" applyFont="1" applyFill="1" applyBorder="1" applyAlignment="1" applyProtection="1">
      <alignment horizontal="center" vertical="center" wrapText="1"/>
      <protection hidden="1"/>
    </xf>
    <xf numFmtId="0" fontId="1" fillId="0" borderId="24" xfId="53" applyFont="1" applyFill="1" applyBorder="1" applyProtection="1">
      <alignment/>
      <protection hidden="1"/>
    </xf>
    <xf numFmtId="0" fontId="5" fillId="0" borderId="14" xfId="53" applyNumberFormat="1" applyFont="1" applyFill="1" applyBorder="1" applyAlignment="1" applyProtection="1">
      <alignment horizontal="center" vertical="center" wrapText="1"/>
      <protection hidden="1"/>
    </xf>
    <xf numFmtId="0" fontId="7" fillId="7" borderId="10" xfId="53" applyNumberFormat="1" applyFont="1" applyFill="1" applyBorder="1" applyAlignment="1" applyProtection="1">
      <alignment horizontal="left" vertical="top" wrapText="1"/>
      <protection hidden="1"/>
    </xf>
    <xf numFmtId="2" fontId="6" fillId="7" borderId="21" xfId="53" applyNumberFormat="1" applyFont="1" applyFill="1" applyBorder="1" applyAlignment="1" applyProtection="1">
      <alignment horizontal="right" vertical="top"/>
      <protection hidden="1"/>
    </xf>
    <xf numFmtId="0" fontId="7" fillId="7" borderId="10" xfId="53" applyNumberFormat="1" applyFont="1" applyFill="1" applyBorder="1" applyAlignment="1" applyProtection="1">
      <alignment horizontal="left" vertical="top"/>
      <protection hidden="1"/>
    </xf>
    <xf numFmtId="49" fontId="7" fillId="7" borderId="10" xfId="53" applyNumberFormat="1" applyFont="1" applyFill="1" applyBorder="1" applyAlignment="1" applyProtection="1">
      <alignment horizontal="left" vertical="top"/>
      <protection hidden="1"/>
    </xf>
    <xf numFmtId="2" fontId="3" fillId="0" borderId="0" xfId="53" applyNumberFormat="1" applyFont="1" applyProtection="1">
      <alignment/>
      <protection hidden="1"/>
    </xf>
    <xf numFmtId="0" fontId="5" fillId="0" borderId="21" xfId="53" applyNumberFormat="1" applyFont="1" applyFill="1" applyBorder="1" applyAlignment="1" applyProtection="1">
      <alignment horizontal="left" vertical="top" wrapText="1"/>
      <protection hidden="1"/>
    </xf>
    <xf numFmtId="185" fontId="7" fillId="0" borderId="10" xfId="53" applyNumberFormat="1" applyFont="1" applyFill="1" applyBorder="1" applyAlignment="1" applyProtection="1">
      <alignment vertical="top"/>
      <protection hidden="1"/>
    </xf>
    <xf numFmtId="2" fontId="3" fillId="5" borderId="0" xfId="53" applyNumberFormat="1" applyFont="1" applyFill="1" applyProtection="1">
      <alignment/>
      <protection hidden="1"/>
    </xf>
    <xf numFmtId="0" fontId="3" fillId="5" borderId="0" xfId="53" applyFont="1" applyFill="1" applyProtection="1">
      <alignment/>
      <protection hidden="1"/>
    </xf>
    <xf numFmtId="2" fontId="3" fillId="17" borderId="0" xfId="53" applyNumberFormat="1" applyFont="1" applyFill="1" applyProtection="1">
      <alignment/>
      <protection hidden="1"/>
    </xf>
    <xf numFmtId="2" fontId="2" fillId="0" borderId="0" xfId="53" applyNumberFormat="1" applyProtection="1">
      <alignment/>
      <protection hidden="1"/>
    </xf>
    <xf numFmtId="0" fontId="1" fillId="7" borderId="25" xfId="53" applyNumberFormat="1" applyFont="1" applyFill="1" applyBorder="1" applyAlignment="1" applyProtection="1">
      <alignment vertical="top"/>
      <protection hidden="1"/>
    </xf>
    <xf numFmtId="0" fontId="1" fillId="7" borderId="26" xfId="53" applyNumberFormat="1" applyFont="1" applyFill="1" applyBorder="1" applyAlignment="1" applyProtection="1">
      <alignment vertical="top"/>
      <protection hidden="1"/>
    </xf>
    <xf numFmtId="173" fontId="11" fillId="7" borderId="27" xfId="53" applyNumberFormat="1" applyFont="1" applyFill="1" applyBorder="1" applyAlignment="1" applyProtection="1">
      <alignment horizontal="left" vertical="top"/>
      <protection hidden="1"/>
    </xf>
    <xf numFmtId="173" fontId="11" fillId="7" borderId="28" xfId="53" applyNumberFormat="1" applyFont="1" applyFill="1" applyBorder="1" applyAlignment="1" applyProtection="1">
      <alignment horizontal="left" vertical="top"/>
      <protection hidden="1"/>
    </xf>
    <xf numFmtId="0" fontId="1" fillId="0" borderId="25" xfId="53" applyNumberFormat="1" applyFont="1" applyFill="1" applyBorder="1" applyAlignment="1" applyProtection="1">
      <alignment vertical="top"/>
      <protection hidden="1"/>
    </xf>
    <xf numFmtId="0" fontId="1" fillId="0" borderId="26" xfId="53" applyNumberFormat="1" applyFont="1" applyFill="1" applyBorder="1" applyAlignment="1" applyProtection="1">
      <alignment vertical="top"/>
      <protection hidden="1"/>
    </xf>
    <xf numFmtId="173" fontId="11" fillId="0" borderId="27" xfId="53" applyNumberFormat="1" applyFont="1" applyFill="1" applyBorder="1" applyAlignment="1" applyProtection="1">
      <alignment horizontal="left" vertical="top"/>
      <protection hidden="1"/>
    </xf>
    <xf numFmtId="173" fontId="2" fillId="0" borderId="28" xfId="53" applyNumberFormat="1" applyFont="1" applyFill="1" applyBorder="1" applyAlignment="1" applyProtection="1">
      <alignment horizontal="left" vertical="top"/>
      <protection hidden="1"/>
    </xf>
    <xf numFmtId="0" fontId="1" fillId="4" borderId="10" xfId="53" applyNumberFormat="1" applyFont="1" applyFill="1" applyBorder="1" applyAlignment="1" applyProtection="1">
      <alignment vertical="top" wrapText="1"/>
      <protection hidden="1"/>
    </xf>
    <xf numFmtId="0" fontId="1" fillId="7" borderId="29" xfId="53" applyNumberFormat="1" applyFont="1" applyFill="1" applyBorder="1" applyAlignment="1" applyProtection="1">
      <alignment vertical="top"/>
      <protection hidden="1"/>
    </xf>
    <xf numFmtId="0" fontId="1" fillId="7" borderId="30" xfId="53" applyNumberFormat="1" applyFont="1" applyFill="1" applyBorder="1" applyAlignment="1" applyProtection="1">
      <alignment vertical="top"/>
      <protection hidden="1"/>
    </xf>
    <xf numFmtId="173" fontId="11" fillId="7" borderId="31" xfId="53" applyNumberFormat="1" applyFont="1" applyFill="1" applyBorder="1" applyAlignment="1" applyProtection="1">
      <alignment horizontal="left" vertical="top"/>
      <protection hidden="1"/>
    </xf>
    <xf numFmtId="173" fontId="11" fillId="7" borderId="32" xfId="53" applyNumberFormat="1" applyFont="1" applyFill="1" applyBorder="1" applyAlignment="1" applyProtection="1">
      <alignment horizontal="left" vertical="top"/>
      <protection hidden="1"/>
    </xf>
    <xf numFmtId="173" fontId="11" fillId="0" borderId="26" xfId="53" applyNumberFormat="1" applyFont="1" applyFill="1" applyBorder="1" applyAlignment="1" applyProtection="1">
      <alignment horizontal="left" vertical="top"/>
      <protection hidden="1"/>
    </xf>
    <xf numFmtId="2" fontId="5" fillId="4" borderId="10" xfId="53" applyNumberFormat="1" applyFont="1" applyFill="1" applyBorder="1" applyAlignment="1" applyProtection="1">
      <alignment vertical="center" wrapText="1"/>
      <protection hidden="1"/>
    </xf>
    <xf numFmtId="2" fontId="2" fillId="0" borderId="0" xfId="53" applyNumberFormat="1">
      <alignment/>
      <protection/>
    </xf>
    <xf numFmtId="2" fontId="2" fillId="4" borderId="0" xfId="53" applyNumberFormat="1" applyFont="1" applyFill="1" applyBorder="1" applyAlignment="1" applyProtection="1">
      <alignment vertical="center" wrapText="1"/>
      <protection hidden="1"/>
    </xf>
    <xf numFmtId="0" fontId="5" fillId="7" borderId="25" xfId="53" applyNumberFormat="1" applyFont="1" applyFill="1" applyBorder="1" applyAlignment="1" applyProtection="1">
      <alignment/>
      <protection hidden="1"/>
    </xf>
    <xf numFmtId="0" fontId="5" fillId="7" borderId="26" xfId="53" applyNumberFormat="1" applyFont="1" applyFill="1" applyBorder="1" applyAlignment="1" applyProtection="1">
      <alignment/>
      <protection hidden="1"/>
    </xf>
    <xf numFmtId="173" fontId="6" fillId="7" borderId="27" xfId="53" applyNumberFormat="1" applyFont="1" applyFill="1" applyBorder="1" applyAlignment="1" applyProtection="1">
      <alignment horizontal="left" vertical="top"/>
      <protection hidden="1"/>
    </xf>
    <xf numFmtId="173" fontId="6" fillId="7" borderId="28" xfId="53" applyNumberFormat="1" applyFont="1" applyFill="1" applyBorder="1" applyAlignment="1" applyProtection="1">
      <alignment horizontal="left" vertical="top"/>
      <protection hidden="1"/>
    </xf>
    <xf numFmtId="2" fontId="7" fillId="7" borderId="10" xfId="53" applyNumberFormat="1" applyFont="1" applyFill="1" applyBorder="1" applyAlignment="1" applyProtection="1">
      <alignment horizontal="left" vertical="top"/>
      <protection hidden="1"/>
    </xf>
    <xf numFmtId="49" fontId="7" fillId="7" borderId="21" xfId="53" applyNumberFormat="1" applyFont="1" applyFill="1" applyBorder="1" applyAlignment="1" applyProtection="1">
      <alignment horizontal="left" vertical="top"/>
      <protection hidden="1"/>
    </xf>
    <xf numFmtId="0" fontId="5" fillId="7" borderId="10"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horizontal="left" vertical="top" wrapText="1"/>
      <protection hidden="1"/>
    </xf>
    <xf numFmtId="174" fontId="7" fillId="0" borderId="10" xfId="53" applyNumberFormat="1" applyFont="1" applyFill="1" applyBorder="1" applyAlignment="1" applyProtection="1">
      <alignment horizontal="left" vertical="top"/>
      <protection hidden="1"/>
    </xf>
    <xf numFmtId="175" fontId="7" fillId="0" borderId="10" xfId="53" applyNumberFormat="1" applyFont="1" applyFill="1" applyBorder="1" applyAlignment="1" applyProtection="1">
      <alignment horizontal="left" vertical="top"/>
      <protection hidden="1"/>
    </xf>
    <xf numFmtId="176" fontId="7" fillId="0" borderId="10" xfId="53" applyNumberFormat="1" applyFont="1" applyFill="1" applyBorder="1" applyAlignment="1" applyProtection="1">
      <alignment horizontal="left" vertical="top"/>
      <protection hidden="1"/>
    </xf>
    <xf numFmtId="0" fontId="7" fillId="0" borderId="21" xfId="53" applyNumberFormat="1" applyFont="1" applyFill="1" applyBorder="1" applyAlignment="1" applyProtection="1">
      <alignment horizontal="left" vertical="top"/>
      <protection hidden="1"/>
    </xf>
    <xf numFmtId="49" fontId="7" fillId="0" borderId="21"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wrapText="1"/>
      <protection hidden="1"/>
    </xf>
    <xf numFmtId="174" fontId="7" fillId="7" borderId="10" xfId="53" applyNumberFormat="1" applyFont="1" applyFill="1" applyBorder="1" applyAlignment="1" applyProtection="1">
      <alignment horizontal="left" vertical="top"/>
      <protection hidden="1"/>
    </xf>
    <xf numFmtId="175" fontId="7" fillId="7" borderId="10" xfId="53" applyNumberFormat="1" applyFont="1" applyFill="1" applyBorder="1" applyAlignment="1" applyProtection="1">
      <alignment horizontal="left" vertical="top"/>
      <protection hidden="1"/>
    </xf>
    <xf numFmtId="176" fontId="7" fillId="7" borderId="10" xfId="53" applyNumberFormat="1" applyFont="1" applyFill="1" applyBorder="1" applyAlignment="1" applyProtection="1">
      <alignment horizontal="left" vertical="top"/>
      <protection hidden="1"/>
    </xf>
    <xf numFmtId="0" fontId="7" fillId="7" borderId="21" xfId="53" applyNumberFormat="1" applyFont="1" applyFill="1" applyBorder="1" applyAlignment="1" applyProtection="1">
      <alignment horizontal="left" vertical="top"/>
      <protection hidden="1"/>
    </xf>
    <xf numFmtId="49" fontId="7" fillId="7" borderId="21" xfId="53" applyNumberFormat="1" applyFont="1" applyFill="1" applyBorder="1" applyAlignment="1" applyProtection="1">
      <alignment horizontal="left" vertical="top"/>
      <protection hidden="1"/>
    </xf>
    <xf numFmtId="174" fontId="7" fillId="22" borderId="10" xfId="53" applyNumberFormat="1" applyFont="1" applyFill="1" applyBorder="1" applyAlignment="1" applyProtection="1">
      <alignment horizontal="left" vertical="top"/>
      <protection hidden="1"/>
    </xf>
    <xf numFmtId="175" fontId="7" fillId="22" borderId="10" xfId="53" applyNumberFormat="1" applyFont="1" applyFill="1" applyBorder="1" applyAlignment="1" applyProtection="1">
      <alignment horizontal="left" vertical="top"/>
      <protection hidden="1"/>
    </xf>
    <xf numFmtId="176" fontId="7" fillId="22" borderId="10" xfId="53" applyNumberFormat="1" applyFont="1" applyFill="1" applyBorder="1" applyAlignment="1" applyProtection="1">
      <alignment horizontal="left" vertical="top"/>
      <protection hidden="1"/>
    </xf>
    <xf numFmtId="2" fontId="7" fillId="22" borderId="10" xfId="53" applyNumberFormat="1" applyFont="1" applyFill="1" applyBorder="1" applyAlignment="1" applyProtection="1">
      <alignment vertical="top"/>
      <protection hidden="1"/>
    </xf>
    <xf numFmtId="2" fontId="7" fillId="22" borderId="10" xfId="53" applyNumberFormat="1" applyFont="1" applyFill="1" applyBorder="1" applyAlignment="1" applyProtection="1">
      <alignment vertical="top"/>
      <protection hidden="1"/>
    </xf>
    <xf numFmtId="0" fontId="7" fillId="22" borderId="21" xfId="53" applyNumberFormat="1" applyFont="1" applyFill="1" applyBorder="1" applyAlignment="1" applyProtection="1">
      <alignment horizontal="left" vertical="top"/>
      <protection hidden="1"/>
    </xf>
    <xf numFmtId="49" fontId="7" fillId="22" borderId="21" xfId="53" applyNumberFormat="1" applyFont="1" applyFill="1" applyBorder="1" applyAlignment="1" applyProtection="1">
      <alignment horizontal="left" vertical="top"/>
      <protection hidden="1"/>
    </xf>
    <xf numFmtId="0" fontId="2" fillId="0" borderId="0" xfId="53" applyFont="1" applyAlignment="1">
      <alignment/>
      <protection/>
    </xf>
    <xf numFmtId="0" fontId="2" fillId="0" borderId="0" xfId="53" applyAlignment="1">
      <alignment/>
      <protection/>
    </xf>
    <xf numFmtId="0" fontId="1" fillId="0" borderId="0" xfId="53" applyFont="1">
      <alignment/>
      <protection/>
    </xf>
    <xf numFmtId="0" fontId="1" fillId="0" borderId="0" xfId="53" applyFont="1" applyAlignment="1">
      <alignment/>
      <protection/>
    </xf>
    <xf numFmtId="0" fontId="15" fillId="0" borderId="0" xfId="53" applyFont="1">
      <alignment/>
      <protection/>
    </xf>
    <xf numFmtId="0" fontId="7" fillId="0" borderId="10"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left" vertical="top"/>
      <protection hidden="1"/>
    </xf>
    <xf numFmtId="0" fontId="7" fillId="17" borderId="16" xfId="53" applyNumberFormat="1" applyFont="1" applyFill="1" applyBorder="1" applyAlignment="1" applyProtection="1">
      <alignment horizontal="left" vertical="top" wrapText="1"/>
      <protection hidden="1"/>
    </xf>
    <xf numFmtId="2" fontId="7" fillId="0" borderId="0" xfId="53" applyNumberFormat="1" applyFont="1" applyFill="1" applyBorder="1" applyAlignment="1" applyProtection="1">
      <alignment vertical="top"/>
      <protection hidden="1"/>
    </xf>
    <xf numFmtId="2" fontId="6" fillId="7" borderId="10" xfId="53" applyNumberFormat="1" applyFont="1" applyFill="1" applyBorder="1" applyAlignment="1" applyProtection="1">
      <alignment horizontal="right" vertical="top"/>
      <protection hidden="1"/>
    </xf>
    <xf numFmtId="2" fontId="7" fillId="0" borderId="0" xfId="53" applyNumberFormat="1" applyFont="1" applyFill="1" applyBorder="1" applyAlignment="1" applyProtection="1">
      <alignment horizontal="left"/>
      <protection hidden="1"/>
    </xf>
    <xf numFmtId="2" fontId="7" fillId="0" borderId="21" xfId="53" applyNumberFormat="1" applyFont="1" applyFill="1" applyBorder="1" applyAlignment="1" applyProtection="1">
      <alignment vertical="top"/>
      <protection hidden="1"/>
    </xf>
    <xf numFmtId="2" fontId="2" fillId="0" borderId="0" xfId="53" applyNumberFormat="1" applyAlignment="1">
      <alignment/>
      <protection/>
    </xf>
    <xf numFmtId="0" fontId="7" fillId="0" borderId="15" xfId="53" applyNumberFormat="1" applyFont="1" applyFill="1" applyBorder="1" applyAlignment="1" applyProtection="1">
      <alignment horizontal="left" vertical="top" wrapText="1"/>
      <protection hidden="1"/>
    </xf>
    <xf numFmtId="2" fontId="5" fillId="4" borderId="19" xfId="53" applyNumberFormat="1" applyFont="1" applyFill="1" applyBorder="1" applyAlignment="1" applyProtection="1">
      <alignment vertical="top"/>
      <protection hidden="1"/>
    </xf>
    <xf numFmtId="0" fontId="2" fillId="0" borderId="0" xfId="53" applyBorder="1">
      <alignment/>
      <protection/>
    </xf>
    <xf numFmtId="176" fontId="7" fillId="0" borderId="22" xfId="53" applyNumberFormat="1" applyFont="1" applyFill="1" applyBorder="1" applyAlignment="1" applyProtection="1">
      <alignment horizontal="left"/>
      <protection hidden="1"/>
    </xf>
    <xf numFmtId="2" fontId="5" fillId="4" borderId="22" xfId="53" applyNumberFormat="1" applyFont="1" applyFill="1" applyBorder="1" applyAlignment="1" applyProtection="1">
      <alignment vertical="top"/>
      <protection hidden="1"/>
    </xf>
    <xf numFmtId="2" fontId="7" fillId="0" borderId="22" xfId="53" applyNumberFormat="1" applyFont="1" applyFill="1" applyBorder="1" applyAlignment="1" applyProtection="1">
      <alignment vertical="top"/>
      <protection hidden="1"/>
    </xf>
    <xf numFmtId="0" fontId="1" fillId="0" borderId="33" xfId="53" applyNumberFormat="1" applyFont="1" applyFill="1" applyBorder="1" applyAlignment="1" applyProtection="1">
      <alignment/>
      <protection hidden="1"/>
    </xf>
    <xf numFmtId="0" fontId="1" fillId="0" borderId="34" xfId="53" applyNumberFormat="1" applyFont="1" applyFill="1" applyBorder="1" applyAlignment="1" applyProtection="1">
      <alignment/>
      <protection hidden="1"/>
    </xf>
    <xf numFmtId="0" fontId="2" fillId="0" borderId="20" xfId="53" applyFont="1" applyBorder="1" applyProtection="1">
      <alignment/>
      <protection hidden="1"/>
    </xf>
    <xf numFmtId="0" fontId="2" fillId="0" borderId="34" xfId="53" applyNumberFormat="1" applyFont="1" applyFill="1" applyBorder="1" applyAlignment="1" applyProtection="1">
      <alignment/>
      <protection hidden="1"/>
    </xf>
    <xf numFmtId="0" fontId="2" fillId="0" borderId="33" xfId="53" applyNumberFormat="1" applyFont="1" applyFill="1" applyBorder="1" applyAlignment="1" applyProtection="1">
      <alignment/>
      <protection hidden="1"/>
    </xf>
    <xf numFmtId="0" fontId="5" fillId="0" borderId="28" xfId="53" applyFont="1" applyBorder="1" applyAlignment="1" applyProtection="1">
      <alignment horizontal="center" vertical="center"/>
      <protection hidden="1"/>
    </xf>
    <xf numFmtId="0" fontId="5" fillId="0" borderId="35" xfId="53" applyFont="1" applyBorder="1" applyAlignment="1" applyProtection="1">
      <alignment horizontal="center" vertical="center" wrapText="1"/>
      <protection hidden="1"/>
    </xf>
    <xf numFmtId="0" fontId="1" fillId="4" borderId="28" xfId="53" applyNumberFormat="1" applyFont="1" applyFill="1" applyBorder="1" applyAlignment="1" applyProtection="1">
      <alignment vertical="top" wrapText="1"/>
      <protection hidden="1"/>
    </xf>
    <xf numFmtId="0" fontId="10" fillId="7" borderId="32" xfId="53" applyFont="1" applyFill="1" applyBorder="1" applyAlignment="1" applyProtection="1">
      <alignment vertical="top"/>
      <protection hidden="1"/>
    </xf>
    <xf numFmtId="2" fontId="7" fillId="0" borderId="36" xfId="53" applyNumberFormat="1" applyFont="1" applyFill="1" applyBorder="1" applyAlignment="1" applyProtection="1">
      <alignment vertical="top"/>
      <protection hidden="1"/>
    </xf>
    <xf numFmtId="0" fontId="10" fillId="7" borderId="28" xfId="53" applyFont="1" applyFill="1" applyBorder="1" applyAlignment="1" applyProtection="1">
      <alignment vertical="top"/>
      <protection hidden="1"/>
    </xf>
    <xf numFmtId="0" fontId="14" fillId="7" borderId="28" xfId="53" applyFont="1" applyFill="1" applyBorder="1" applyAlignment="1" applyProtection="1">
      <alignment vertical="top"/>
      <protection hidden="1"/>
    </xf>
    <xf numFmtId="0" fontId="0" fillId="0" borderId="28" xfId="53" applyFont="1" applyBorder="1" applyAlignment="1" applyProtection="1">
      <alignment vertical="top"/>
      <protection hidden="1"/>
    </xf>
    <xf numFmtId="0" fontId="7" fillId="4" borderId="37" xfId="53" applyNumberFormat="1" applyFont="1" applyFill="1" applyBorder="1" applyAlignment="1" applyProtection="1">
      <alignment horizontal="left" vertical="top" wrapText="1"/>
      <protection hidden="1"/>
    </xf>
    <xf numFmtId="2" fontId="5" fillId="4" borderId="38" xfId="53" applyNumberFormat="1" applyFont="1" applyFill="1" applyBorder="1" applyAlignment="1" applyProtection="1">
      <alignment vertical="top"/>
      <protection hidden="1"/>
    </xf>
    <xf numFmtId="2" fontId="5" fillId="4" borderId="39" xfId="53" applyNumberFormat="1" applyFont="1" applyFill="1" applyBorder="1" applyAlignment="1" applyProtection="1">
      <alignment vertical="top"/>
      <protection hidden="1"/>
    </xf>
    <xf numFmtId="2" fontId="2" fillId="0" borderId="0" xfId="53" applyNumberFormat="1" applyFill="1" applyBorder="1" applyProtection="1">
      <alignment/>
      <protection hidden="1"/>
    </xf>
    <xf numFmtId="2" fontId="6" fillId="7" borderId="25" xfId="53" applyNumberFormat="1" applyFont="1" applyFill="1" applyBorder="1" applyAlignment="1" applyProtection="1">
      <alignment vertical="top"/>
      <protection hidden="1"/>
    </xf>
    <xf numFmtId="2" fontId="7" fillId="0" borderId="25" xfId="53" applyNumberFormat="1" applyFont="1" applyFill="1" applyBorder="1" applyAlignment="1" applyProtection="1">
      <alignment vertical="top"/>
      <protection hidden="1"/>
    </xf>
    <xf numFmtId="2" fontId="5" fillId="24" borderId="10" xfId="53" applyNumberFormat="1" applyFont="1" applyFill="1" applyBorder="1" applyAlignment="1" applyProtection="1">
      <alignment vertical="top" wrapText="1"/>
      <protection hidden="1"/>
    </xf>
    <xf numFmtId="176" fontId="7" fillId="0" borderId="0" xfId="53" applyNumberFormat="1" applyFont="1" applyFill="1" applyBorder="1" applyAlignment="1" applyProtection="1">
      <alignment horizontal="left"/>
      <protection hidden="1"/>
    </xf>
    <xf numFmtId="185" fontId="7" fillId="0" borderId="25" xfId="53" applyNumberFormat="1" applyFont="1" applyFill="1" applyBorder="1" applyAlignment="1" applyProtection="1">
      <alignment vertical="top"/>
      <protection hidden="1"/>
    </xf>
    <xf numFmtId="2" fontId="6" fillId="7" borderId="25" xfId="53" applyNumberFormat="1" applyFont="1" applyFill="1" applyBorder="1" applyAlignment="1" applyProtection="1">
      <alignment vertical="top"/>
      <protection hidden="1"/>
    </xf>
    <xf numFmtId="0" fontId="5" fillId="0" borderId="40" xfId="53" applyNumberFormat="1" applyFont="1" applyFill="1" applyBorder="1" applyAlignment="1" applyProtection="1">
      <alignment horizontal="center" vertical="center" wrapText="1"/>
      <protection hidden="1"/>
    </xf>
    <xf numFmtId="0" fontId="5" fillId="0" borderId="25" xfId="53" applyNumberFormat="1" applyFont="1" applyFill="1" applyBorder="1" applyAlignment="1" applyProtection="1">
      <alignment horizontal="center" vertical="center" wrapText="1"/>
      <protection hidden="1"/>
    </xf>
    <xf numFmtId="0" fontId="5" fillId="0" borderId="17" xfId="53" applyNumberFormat="1" applyFont="1" applyFill="1" applyBorder="1" applyAlignment="1" applyProtection="1">
      <alignment horizontal="center" vertical="center"/>
      <protection hidden="1"/>
    </xf>
    <xf numFmtId="2" fontId="5" fillId="24" borderId="25" xfId="53" applyNumberFormat="1" applyFont="1" applyFill="1" applyBorder="1" applyAlignment="1" applyProtection="1">
      <alignment vertical="top" wrapText="1"/>
      <protection hidden="1"/>
    </xf>
    <xf numFmtId="2" fontId="7" fillId="0" borderId="25" xfId="53" applyNumberFormat="1" applyFont="1" applyFill="1" applyBorder="1" applyAlignment="1" applyProtection="1">
      <alignment vertical="top"/>
      <protection hidden="1"/>
    </xf>
    <xf numFmtId="2" fontId="6" fillId="7" borderId="25" xfId="53" applyNumberFormat="1" applyFont="1" applyFill="1" applyBorder="1" applyAlignment="1" applyProtection="1">
      <alignment horizontal="right" vertical="top"/>
      <protection hidden="1"/>
    </xf>
    <xf numFmtId="0" fontId="5" fillId="0" borderId="10" xfId="53" applyNumberFormat="1" applyFont="1" applyFill="1" applyBorder="1" applyAlignment="1" applyProtection="1">
      <alignment horizontal="center" vertical="center"/>
      <protection hidden="1"/>
    </xf>
    <xf numFmtId="0" fontId="10" fillId="7" borderId="10" xfId="53" applyFont="1" applyFill="1" applyBorder="1" applyAlignment="1" applyProtection="1">
      <alignment vertical="top"/>
      <protection hidden="1"/>
    </xf>
    <xf numFmtId="0" fontId="0" fillId="0" borderId="10" xfId="53" applyFont="1" applyBorder="1" applyAlignment="1" applyProtection="1">
      <alignment vertical="top"/>
      <protection hidden="1"/>
    </xf>
    <xf numFmtId="2" fontId="2" fillId="22" borderId="10" xfId="53" applyNumberFormat="1" applyFill="1" applyBorder="1" applyProtection="1">
      <alignment/>
      <protection hidden="1"/>
    </xf>
    <xf numFmtId="2" fontId="2" fillId="0" borderId="10" xfId="53" applyNumberFormat="1" applyBorder="1" applyProtection="1">
      <alignment/>
      <protection hidden="1"/>
    </xf>
    <xf numFmtId="0" fontId="6" fillId="0" borderId="10" xfId="53" applyNumberFormat="1" applyFont="1" applyFill="1" applyBorder="1" applyAlignment="1" applyProtection="1">
      <alignment/>
      <protection hidden="1"/>
    </xf>
    <xf numFmtId="0" fontId="6" fillId="0" borderId="21" xfId="53" applyNumberFormat="1" applyFont="1" applyFill="1" applyBorder="1" applyAlignment="1" applyProtection="1">
      <alignment/>
      <protection hidden="1"/>
    </xf>
    <xf numFmtId="0" fontId="7" fillId="0" borderId="19" xfId="53" applyFont="1" applyFill="1" applyBorder="1" applyAlignment="1" applyProtection="1">
      <alignment vertical="top" wrapText="1"/>
      <protection hidden="1"/>
    </xf>
    <xf numFmtId="176" fontId="7" fillId="0" borderId="15" xfId="53" applyNumberFormat="1" applyFont="1" applyFill="1" applyBorder="1" applyAlignment="1" applyProtection="1">
      <alignment horizontal="left" vertical="top"/>
      <protection hidden="1"/>
    </xf>
    <xf numFmtId="0" fontId="7" fillId="0" borderId="15" xfId="53" applyNumberFormat="1" applyFont="1" applyFill="1" applyBorder="1" applyAlignment="1" applyProtection="1">
      <alignment horizontal="left" vertical="top"/>
      <protection hidden="1"/>
    </xf>
    <xf numFmtId="0" fontId="6" fillId="0" borderId="22" xfId="53" applyNumberFormat="1" applyFont="1" applyFill="1" applyBorder="1" applyAlignment="1" applyProtection="1">
      <alignment/>
      <protection hidden="1"/>
    </xf>
    <xf numFmtId="0" fontId="3" fillId="0" borderId="28" xfId="53" applyFont="1" applyBorder="1" applyAlignment="1" applyProtection="1">
      <alignment vertical="top"/>
      <protection hidden="1"/>
    </xf>
    <xf numFmtId="0" fontId="5" fillId="0" borderId="25" xfId="53" applyNumberFormat="1" applyFont="1" applyFill="1" applyBorder="1" applyAlignment="1" applyProtection="1">
      <alignment vertical="top"/>
      <protection hidden="1"/>
    </xf>
    <xf numFmtId="0" fontId="5" fillId="0" borderId="26" xfId="53" applyNumberFormat="1" applyFont="1" applyFill="1" applyBorder="1" applyAlignment="1" applyProtection="1">
      <alignment vertical="top"/>
      <protection hidden="1"/>
    </xf>
    <xf numFmtId="173" fontId="6" fillId="0" borderId="26" xfId="53" applyNumberFormat="1" applyFont="1" applyFill="1" applyBorder="1" applyAlignment="1" applyProtection="1">
      <alignment horizontal="left" vertical="top"/>
      <protection hidden="1"/>
    </xf>
    <xf numFmtId="173" fontId="7" fillId="0" borderId="28" xfId="53" applyNumberFormat="1" applyFont="1" applyFill="1" applyBorder="1" applyAlignment="1" applyProtection="1">
      <alignment horizontal="left" vertical="top"/>
      <protection hidden="1"/>
    </xf>
    <xf numFmtId="173" fontId="6" fillId="0" borderId="27"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center" vertical="top"/>
      <protection hidden="1"/>
    </xf>
    <xf numFmtId="0" fontId="7" fillId="0" borderId="10" xfId="53" applyFont="1" applyBorder="1" applyAlignment="1">
      <alignment wrapText="1"/>
      <protection/>
    </xf>
    <xf numFmtId="0" fontId="14" fillId="7" borderId="10" xfId="53" applyFont="1" applyFill="1" applyBorder="1" applyAlignment="1" applyProtection="1">
      <alignment vertical="top"/>
      <protection hidden="1"/>
    </xf>
    <xf numFmtId="0" fontId="5" fillId="7" borderId="25" xfId="53" applyNumberFormat="1" applyFont="1" applyFill="1" applyBorder="1" applyAlignment="1" applyProtection="1">
      <alignment vertical="top"/>
      <protection hidden="1"/>
    </xf>
    <xf numFmtId="0" fontId="5" fillId="7" borderId="26" xfId="53" applyNumberFormat="1" applyFont="1" applyFill="1" applyBorder="1" applyAlignment="1" applyProtection="1">
      <alignment vertical="top"/>
      <protection hidden="1"/>
    </xf>
    <xf numFmtId="0" fontId="3" fillId="0" borderId="10" xfId="53" applyFont="1" applyBorder="1" applyAlignment="1" applyProtection="1">
      <alignment vertical="top"/>
      <protection hidden="1"/>
    </xf>
    <xf numFmtId="2" fontId="7" fillId="0" borderId="21" xfId="53" applyNumberFormat="1" applyFont="1" applyFill="1" applyBorder="1" applyAlignment="1" applyProtection="1">
      <alignment vertical="top"/>
      <protection hidden="1"/>
    </xf>
    <xf numFmtId="0" fontId="7" fillId="0" borderId="10" xfId="53" applyNumberFormat="1" applyFont="1" applyFill="1" applyBorder="1" applyAlignment="1" applyProtection="1">
      <alignment horizontal="justify" vertical="top" wrapText="1"/>
      <protection hidden="1"/>
    </xf>
    <xf numFmtId="49" fontId="7" fillId="0" borderId="15" xfId="53" applyNumberFormat="1" applyFont="1" applyFill="1" applyBorder="1" applyAlignment="1" applyProtection="1">
      <alignment horizontal="left" vertical="top"/>
      <protection hidden="1"/>
    </xf>
    <xf numFmtId="4" fontId="7" fillId="0" borderId="10" xfId="53" applyNumberFormat="1" applyFont="1" applyFill="1" applyBorder="1" applyAlignment="1" applyProtection="1">
      <alignment vertical="top"/>
      <protection hidden="1"/>
    </xf>
    <xf numFmtId="0" fontId="14" fillId="4" borderId="10" xfId="53" applyFont="1" applyFill="1" applyBorder="1" applyAlignment="1" applyProtection="1">
      <alignment vertical="top"/>
      <protection hidden="1"/>
    </xf>
    <xf numFmtId="0" fontId="5" fillId="4" borderId="25" xfId="53" applyNumberFormat="1" applyFont="1" applyFill="1" applyBorder="1" applyAlignment="1" applyProtection="1">
      <alignment/>
      <protection hidden="1"/>
    </xf>
    <xf numFmtId="0" fontId="5" fillId="4" borderId="26" xfId="53" applyNumberFormat="1" applyFont="1" applyFill="1" applyBorder="1" applyAlignment="1" applyProtection="1">
      <alignment/>
      <protection hidden="1"/>
    </xf>
    <xf numFmtId="173" fontId="6" fillId="4" borderId="27" xfId="53" applyNumberFormat="1" applyFont="1" applyFill="1" applyBorder="1" applyAlignment="1" applyProtection="1">
      <alignment horizontal="left" vertical="top"/>
      <protection hidden="1"/>
    </xf>
    <xf numFmtId="173" fontId="5" fillId="4" borderId="28" xfId="53" applyNumberFormat="1" applyFont="1" applyFill="1" applyBorder="1" applyAlignment="1" applyProtection="1">
      <alignment horizontal="left" vertical="top"/>
      <protection hidden="1"/>
    </xf>
    <xf numFmtId="2" fontId="5" fillId="4" borderId="21" xfId="53" applyNumberFormat="1" applyFont="1" applyFill="1" applyBorder="1" applyAlignment="1" applyProtection="1">
      <alignment vertical="top"/>
      <protection hidden="1"/>
    </xf>
    <xf numFmtId="0" fontId="14" fillId="7" borderId="19" xfId="53" applyFont="1" applyFill="1" applyBorder="1" applyAlignment="1" applyProtection="1">
      <alignment vertical="top"/>
      <protection hidden="1"/>
    </xf>
    <xf numFmtId="0" fontId="5" fillId="7" borderId="29" xfId="53" applyNumberFormat="1" applyFont="1" applyFill="1" applyBorder="1" applyAlignment="1" applyProtection="1">
      <alignment vertical="top"/>
      <protection hidden="1"/>
    </xf>
    <xf numFmtId="0" fontId="5" fillId="7" borderId="30" xfId="53" applyNumberFormat="1" applyFont="1" applyFill="1" applyBorder="1" applyAlignment="1" applyProtection="1">
      <alignment vertical="top"/>
      <protection hidden="1"/>
    </xf>
    <xf numFmtId="0" fontId="5" fillId="0" borderId="10" xfId="53" applyNumberFormat="1" applyFont="1" applyFill="1" applyBorder="1" applyAlignment="1" applyProtection="1">
      <alignment horizontal="left" vertical="top" wrapText="1"/>
      <protection hidden="1"/>
    </xf>
    <xf numFmtId="0" fontId="3" fillId="0" borderId="10" xfId="53" applyFont="1" applyFill="1" applyBorder="1" applyAlignment="1" applyProtection="1">
      <alignment vertical="top"/>
      <protection hidden="1"/>
    </xf>
    <xf numFmtId="2" fontId="3" fillId="0" borderId="0" xfId="53" applyNumberFormat="1" applyFont="1" applyFill="1" applyProtection="1">
      <alignment/>
      <protection hidden="1"/>
    </xf>
    <xf numFmtId="0" fontId="2" fillId="0" borderId="0" xfId="53" applyFill="1">
      <alignment/>
      <protection/>
    </xf>
    <xf numFmtId="2" fontId="5" fillId="7" borderId="21" xfId="53" applyNumberFormat="1" applyFont="1" applyFill="1" applyBorder="1" applyAlignment="1" applyProtection="1">
      <alignment vertical="top"/>
      <protection hidden="1"/>
    </xf>
    <xf numFmtId="4" fontId="5" fillId="7" borderId="21" xfId="53" applyNumberFormat="1" applyFont="1" applyFill="1" applyBorder="1" applyAlignment="1" applyProtection="1">
      <alignment vertical="top"/>
      <protection hidden="1"/>
    </xf>
    <xf numFmtId="0" fontId="5" fillId="7" borderId="21" xfId="53" applyNumberFormat="1" applyFont="1" applyFill="1" applyBorder="1" applyAlignment="1" applyProtection="1">
      <alignment horizontal="left" vertical="top" wrapText="1"/>
      <protection hidden="1"/>
    </xf>
    <xf numFmtId="173" fontId="6" fillId="0" borderId="28" xfId="53" applyNumberFormat="1" applyFont="1" applyFill="1" applyBorder="1" applyAlignment="1" applyProtection="1">
      <alignment horizontal="left" vertical="top"/>
      <protection hidden="1"/>
    </xf>
    <xf numFmtId="0" fontId="5" fillId="0" borderId="21" xfId="53" applyNumberFormat="1" applyFont="1" applyFill="1" applyBorder="1" applyAlignment="1" applyProtection="1">
      <alignment horizontal="left" vertical="top" wrapText="1"/>
      <protection hidden="1"/>
    </xf>
    <xf numFmtId="0" fontId="3" fillId="0" borderId="0" xfId="53" applyFont="1" applyFill="1" applyProtection="1">
      <alignment/>
      <protection hidden="1"/>
    </xf>
    <xf numFmtId="0" fontId="3" fillId="7" borderId="10" xfId="53" applyFont="1" applyFill="1" applyBorder="1" applyAlignment="1" applyProtection="1">
      <alignment vertical="top"/>
      <protection hidden="1"/>
    </xf>
    <xf numFmtId="2" fontId="5" fillId="7" borderId="10" xfId="53" applyNumberFormat="1" applyFont="1" applyFill="1" applyBorder="1" applyAlignment="1" applyProtection="1">
      <alignment vertical="top"/>
      <protection hidden="1"/>
    </xf>
    <xf numFmtId="49" fontId="2" fillId="0" borderId="0" xfId="53" applyNumberFormat="1">
      <alignment/>
      <protection/>
    </xf>
    <xf numFmtId="49" fontId="3" fillId="0" borderId="0" xfId="53" applyNumberFormat="1" applyFont="1" applyProtection="1">
      <alignment/>
      <protection hidden="1"/>
    </xf>
    <xf numFmtId="49" fontId="2" fillId="0" borderId="0" xfId="53" applyNumberFormat="1" applyFont="1">
      <alignment/>
      <protection/>
    </xf>
    <xf numFmtId="49" fontId="2" fillId="0" borderId="0" xfId="53" applyNumberFormat="1" applyFont="1" applyFill="1">
      <alignment/>
      <protection/>
    </xf>
    <xf numFmtId="2" fontId="7" fillId="0" borderId="0" xfId="53" applyNumberFormat="1" applyFont="1">
      <alignment/>
      <protection/>
    </xf>
    <xf numFmtId="2" fontId="7" fillId="0" borderId="0" xfId="53" applyNumberFormat="1" applyFont="1" applyFill="1">
      <alignment/>
      <protection/>
    </xf>
    <xf numFmtId="1" fontId="2" fillId="0" borderId="0" xfId="53" applyNumberFormat="1">
      <alignment/>
      <protection/>
    </xf>
    <xf numFmtId="0" fontId="7" fillId="0" borderId="0" xfId="53" applyFont="1">
      <alignment/>
      <protection/>
    </xf>
    <xf numFmtId="0" fontId="7" fillId="0" borderId="0" xfId="53" applyFont="1" applyProtection="1">
      <alignment/>
      <protection hidden="1"/>
    </xf>
    <xf numFmtId="0" fontId="5" fillId="0" borderId="0" xfId="53" applyNumberFormat="1" applyFont="1" applyFill="1" applyAlignment="1" applyProtection="1">
      <alignment horizontal="center"/>
      <protection hidden="1"/>
    </xf>
    <xf numFmtId="0" fontId="7" fillId="0" borderId="0" xfId="53" applyNumberFormat="1" applyFont="1" applyFill="1" applyAlignment="1" applyProtection="1">
      <alignment wrapText="1"/>
      <protection hidden="1"/>
    </xf>
    <xf numFmtId="0" fontId="5" fillId="0" borderId="0" xfId="53" applyNumberFormat="1" applyFont="1" applyFill="1" applyAlignment="1" applyProtection="1">
      <alignment horizontal="centerContinuous" vertical="center"/>
      <protection hidden="1"/>
    </xf>
    <xf numFmtId="14" fontId="7" fillId="0" borderId="0" xfId="53" applyNumberFormat="1" applyFont="1" applyProtection="1">
      <alignment/>
      <protection hidden="1"/>
    </xf>
    <xf numFmtId="0" fontId="5" fillId="0" borderId="33" xfId="53" applyNumberFormat="1" applyFont="1" applyFill="1" applyBorder="1" applyAlignment="1" applyProtection="1">
      <alignment/>
      <protection hidden="1"/>
    </xf>
    <xf numFmtId="0" fontId="5" fillId="0" borderId="34" xfId="53" applyNumberFormat="1" applyFont="1" applyFill="1" applyBorder="1" applyAlignment="1" applyProtection="1">
      <alignment/>
      <protection hidden="1"/>
    </xf>
    <xf numFmtId="0" fontId="7" fillId="0" borderId="20" xfId="53" applyFont="1" applyBorder="1" applyProtection="1">
      <alignment/>
      <protection hidden="1"/>
    </xf>
    <xf numFmtId="0" fontId="7" fillId="0" borderId="34" xfId="53" applyNumberFormat="1" applyFont="1" applyFill="1" applyBorder="1" applyAlignment="1" applyProtection="1">
      <alignment/>
      <protection hidden="1"/>
    </xf>
    <xf numFmtId="0" fontId="7" fillId="0" borderId="33" xfId="53" applyNumberFormat="1" applyFont="1" applyFill="1" applyBorder="1" applyAlignment="1" applyProtection="1">
      <alignment/>
      <protection hidden="1"/>
    </xf>
    <xf numFmtId="0" fontId="5" fillId="0" borderId="22" xfId="53" applyNumberFormat="1" applyFont="1" applyFill="1" applyBorder="1" applyAlignment="1" applyProtection="1">
      <alignment/>
      <protection hidden="1"/>
    </xf>
    <xf numFmtId="0" fontId="5" fillId="0" borderId="10" xfId="53" applyNumberFormat="1" applyFont="1" applyFill="1" applyBorder="1" applyAlignment="1" applyProtection="1">
      <alignment/>
      <protection hidden="1"/>
    </xf>
    <xf numFmtId="0" fontId="7" fillId="0" borderId="16" xfId="53" applyFont="1" applyFill="1" applyBorder="1" applyProtection="1">
      <alignment/>
      <protection hidden="1"/>
    </xf>
    <xf numFmtId="0" fontId="7" fillId="0" borderId="10" xfId="53" applyNumberFormat="1" applyFont="1" applyFill="1" applyBorder="1" applyAlignment="1" applyProtection="1">
      <alignment/>
      <protection hidden="1"/>
    </xf>
    <xf numFmtId="0" fontId="7" fillId="0" borderId="22" xfId="53" applyNumberFormat="1" applyFont="1" applyFill="1" applyBorder="1" applyAlignment="1" applyProtection="1">
      <alignment/>
      <protection hidden="1"/>
    </xf>
    <xf numFmtId="0" fontId="5" fillId="0" borderId="24" xfId="53" applyFont="1" applyFill="1" applyBorder="1" applyProtection="1">
      <alignment/>
      <protection hidden="1"/>
    </xf>
    <xf numFmtId="0" fontId="5" fillId="4" borderId="28" xfId="53" applyNumberFormat="1" applyFont="1" applyFill="1" applyBorder="1" applyAlignment="1" applyProtection="1">
      <alignment vertical="top" wrapText="1"/>
      <protection hidden="1"/>
    </xf>
    <xf numFmtId="0" fontId="5" fillId="4" borderId="10" xfId="53" applyNumberFormat="1" applyFont="1" applyFill="1" applyBorder="1" applyAlignment="1" applyProtection="1">
      <alignment vertical="top" wrapText="1"/>
      <protection hidden="1"/>
    </xf>
    <xf numFmtId="0" fontId="14" fillId="7" borderId="32" xfId="53" applyFont="1" applyFill="1" applyBorder="1" applyAlignment="1" applyProtection="1">
      <alignment vertical="top"/>
      <protection hidden="1"/>
    </xf>
    <xf numFmtId="0" fontId="5" fillId="0" borderId="29" xfId="53" applyNumberFormat="1" applyFont="1" applyFill="1" applyBorder="1" applyAlignment="1" applyProtection="1">
      <alignment vertical="top"/>
      <protection hidden="1"/>
    </xf>
    <xf numFmtId="0" fontId="5" fillId="0" borderId="30" xfId="53" applyNumberFormat="1" applyFont="1" applyFill="1" applyBorder="1" applyAlignment="1" applyProtection="1">
      <alignment vertical="top"/>
      <protection hidden="1"/>
    </xf>
    <xf numFmtId="173" fontId="6" fillId="0" borderId="31" xfId="53" applyNumberFormat="1" applyFont="1" applyFill="1" applyBorder="1" applyAlignment="1" applyProtection="1">
      <alignment horizontal="left" vertical="top"/>
      <protection hidden="1"/>
    </xf>
    <xf numFmtId="0" fontId="7" fillId="0" borderId="10" xfId="53" applyFont="1" applyBorder="1">
      <alignment/>
      <protection/>
    </xf>
    <xf numFmtId="0" fontId="17" fillId="0" borderId="10" xfId="0" applyFont="1" applyFill="1" applyBorder="1" applyAlignment="1">
      <alignment horizontal="center" vertical="top" wrapText="1"/>
    </xf>
    <xf numFmtId="0" fontId="3" fillId="0" borderId="10" xfId="53" applyNumberFormat="1" applyFont="1" applyFill="1" applyBorder="1" applyAlignment="1" applyProtection="1">
      <alignment horizontal="center" vertical="center" wrapText="1"/>
      <protection hidden="1"/>
    </xf>
    <xf numFmtId="0" fontId="3" fillId="7" borderId="28" xfId="53" applyFont="1" applyFill="1" applyBorder="1" applyAlignment="1" applyProtection="1">
      <alignment vertical="top"/>
      <protection hidden="1"/>
    </xf>
    <xf numFmtId="0" fontId="5" fillId="7" borderId="10" xfId="53" applyNumberFormat="1" applyFont="1" applyFill="1" applyBorder="1" applyAlignment="1" applyProtection="1">
      <alignment vertical="top"/>
      <protection hidden="1"/>
    </xf>
    <xf numFmtId="0" fontId="5" fillId="0" borderId="10" xfId="53" applyNumberFormat="1" applyFont="1" applyFill="1" applyBorder="1" applyAlignment="1" applyProtection="1">
      <alignment vertical="top"/>
      <protection hidden="1"/>
    </xf>
    <xf numFmtId="173" fontId="6" fillId="0" borderId="10" xfId="53" applyNumberFormat="1" applyFont="1" applyFill="1" applyBorder="1" applyAlignment="1" applyProtection="1">
      <alignment horizontal="left" vertical="top"/>
      <protection hidden="1"/>
    </xf>
    <xf numFmtId="173" fontId="7" fillId="0" borderId="10" xfId="53" applyNumberFormat="1" applyFont="1" applyFill="1" applyBorder="1" applyAlignment="1" applyProtection="1">
      <alignment horizontal="left" vertical="top"/>
      <protection hidden="1"/>
    </xf>
    <xf numFmtId="0" fontId="14" fillId="4" borderId="28" xfId="53" applyFont="1" applyFill="1" applyBorder="1" applyAlignment="1" applyProtection="1">
      <alignment vertical="top"/>
      <protection hidden="1"/>
    </xf>
    <xf numFmtId="0" fontId="5" fillId="4" borderId="25" xfId="53" applyNumberFormat="1" applyFont="1" applyFill="1" applyBorder="1" applyAlignment="1" applyProtection="1">
      <alignment vertical="top"/>
      <protection hidden="1"/>
    </xf>
    <xf numFmtId="0" fontId="5" fillId="4" borderId="26" xfId="53" applyNumberFormat="1" applyFont="1" applyFill="1" applyBorder="1" applyAlignment="1" applyProtection="1">
      <alignment vertical="top"/>
      <protection hidden="1"/>
    </xf>
    <xf numFmtId="0" fontId="3" fillId="7" borderId="22" xfId="53" applyFont="1" applyFill="1" applyBorder="1" applyAlignment="1" applyProtection="1">
      <alignment vertical="top"/>
      <protection hidden="1"/>
    </xf>
    <xf numFmtId="0" fontId="3" fillId="0" borderId="22" xfId="53" applyFont="1" applyBorder="1" applyAlignment="1" applyProtection="1">
      <alignment vertical="top"/>
      <protection hidden="1"/>
    </xf>
    <xf numFmtId="0" fontId="7" fillId="0" borderId="0" xfId="53" applyFont="1" applyBorder="1">
      <alignment/>
      <protection/>
    </xf>
    <xf numFmtId="0" fontId="14" fillId="4" borderId="41" xfId="53" applyFont="1" applyFill="1" applyBorder="1" applyAlignment="1" applyProtection="1">
      <alignment vertical="top"/>
      <protection hidden="1"/>
    </xf>
    <xf numFmtId="0" fontId="5" fillId="4" borderId="42" xfId="53" applyNumberFormat="1" applyFont="1" applyFill="1" applyBorder="1" applyAlignment="1" applyProtection="1">
      <alignment vertical="top"/>
      <protection hidden="1"/>
    </xf>
    <xf numFmtId="0" fontId="5" fillId="4" borderId="43" xfId="53" applyNumberFormat="1" applyFont="1" applyFill="1" applyBorder="1" applyAlignment="1" applyProtection="1">
      <alignment vertical="top"/>
      <protection hidden="1"/>
    </xf>
    <xf numFmtId="173" fontId="6" fillId="4" borderId="44" xfId="53" applyNumberFormat="1" applyFont="1" applyFill="1" applyBorder="1" applyAlignment="1" applyProtection="1">
      <alignment horizontal="left" vertical="top"/>
      <protection hidden="1"/>
    </xf>
    <xf numFmtId="173" fontId="5" fillId="4" borderId="41" xfId="53" applyNumberFormat="1" applyFont="1" applyFill="1" applyBorder="1" applyAlignment="1" applyProtection="1">
      <alignment horizontal="left" vertical="top"/>
      <protection hidden="1"/>
    </xf>
    <xf numFmtId="0" fontId="7" fillId="0" borderId="17" xfId="53" applyFont="1" applyBorder="1" applyProtection="1">
      <alignment/>
      <protection hidden="1"/>
    </xf>
    <xf numFmtId="0" fontId="7" fillId="0" borderId="18" xfId="53" applyFont="1" applyBorder="1" applyProtection="1">
      <alignment/>
      <protection hidden="1"/>
    </xf>
    <xf numFmtId="0" fontId="7" fillId="0" borderId="19" xfId="53" applyFont="1" applyFill="1" applyBorder="1" applyProtection="1">
      <alignment/>
      <protection hidden="1"/>
    </xf>
    <xf numFmtId="0" fontId="7" fillId="0" borderId="0" xfId="53" applyFont="1" applyBorder="1" applyProtection="1">
      <alignment/>
      <protection hidden="1"/>
    </xf>
    <xf numFmtId="0" fontId="7" fillId="0" borderId="0" xfId="53" applyFont="1" applyFill="1" applyBorder="1" applyProtection="1">
      <alignment/>
      <protection hidden="1"/>
    </xf>
    <xf numFmtId="0" fontId="7" fillId="0" borderId="20" xfId="53" applyFont="1" applyBorder="1" applyProtection="1">
      <alignment/>
      <protection hidden="1"/>
    </xf>
    <xf numFmtId="0" fontId="3" fillId="0" borderId="32" xfId="53" applyFont="1" applyFill="1" applyBorder="1" applyAlignment="1" applyProtection="1">
      <alignment vertical="top"/>
      <protection hidden="1"/>
    </xf>
    <xf numFmtId="0" fontId="3" fillId="0" borderId="28" xfId="53" applyFont="1" applyFill="1" applyBorder="1" applyAlignment="1" applyProtection="1">
      <alignment vertical="top"/>
      <protection hidden="1"/>
    </xf>
    <xf numFmtId="49" fontId="2" fillId="0" borderId="0" xfId="53" applyNumberFormat="1" applyFill="1">
      <alignment/>
      <protection/>
    </xf>
    <xf numFmtId="0" fontId="2" fillId="0" borderId="0" xfId="53" applyFont="1" applyFill="1">
      <alignment/>
      <protection/>
    </xf>
    <xf numFmtId="0" fontId="3" fillId="0" borderId="10" xfId="53" applyNumberFormat="1" applyFont="1" applyFill="1" applyBorder="1" applyAlignment="1" applyProtection="1">
      <alignment horizontal="justify" vertical="center" wrapText="1"/>
      <protection hidden="1"/>
    </xf>
    <xf numFmtId="0" fontId="7" fillId="0" borderId="10" xfId="53" applyNumberFormat="1" applyFont="1" applyFill="1" applyBorder="1" applyAlignment="1" applyProtection="1">
      <alignment horizontal="justify" vertical="center" wrapText="1"/>
      <protection hidden="1"/>
    </xf>
    <xf numFmtId="0" fontId="3" fillId="0" borderId="15" xfId="53" applyNumberFormat="1" applyFont="1" applyFill="1" applyBorder="1" applyAlignment="1" applyProtection="1">
      <alignment horizontal="justify" vertical="center" wrapText="1"/>
      <protection hidden="1"/>
    </xf>
    <xf numFmtId="0" fontId="3" fillId="0" borderId="15" xfId="53" applyNumberFormat="1" applyFont="1" applyFill="1" applyBorder="1" applyAlignment="1" applyProtection="1">
      <alignment horizontal="center" vertical="center" wrapText="1"/>
      <protection hidden="1"/>
    </xf>
    <xf numFmtId="0" fontId="7" fillId="0" borderId="10" xfId="53" applyFont="1" applyFill="1" applyBorder="1" applyAlignment="1">
      <alignment horizontal="justify" wrapText="1"/>
      <protection/>
    </xf>
    <xf numFmtId="49" fontId="7" fillId="0" borderId="1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5" fillId="7" borderId="10" xfId="0" applyFont="1" applyFill="1" applyBorder="1" applyAlignment="1">
      <alignment/>
    </xf>
    <xf numFmtId="0" fontId="5" fillId="7" borderId="10" xfId="53" applyNumberFormat="1" applyFont="1" applyFill="1" applyBorder="1" applyAlignment="1" applyProtection="1">
      <alignment horizontal="left" vertical="top" wrapText="1"/>
      <protection hidden="1"/>
    </xf>
    <xf numFmtId="174" fontId="5" fillId="7" borderId="10" xfId="53" applyNumberFormat="1" applyFont="1" applyFill="1" applyBorder="1" applyAlignment="1" applyProtection="1">
      <alignment horizontal="left" vertical="top"/>
      <protection hidden="1"/>
    </xf>
    <xf numFmtId="175" fontId="5" fillId="7" borderId="10" xfId="53" applyNumberFormat="1" applyFont="1" applyFill="1" applyBorder="1" applyAlignment="1" applyProtection="1">
      <alignment horizontal="left" vertical="top"/>
      <protection hidden="1"/>
    </xf>
    <xf numFmtId="176" fontId="5" fillId="7" borderId="10"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protection hidden="1"/>
    </xf>
    <xf numFmtId="49" fontId="5" fillId="7" borderId="21" xfId="53" applyNumberFormat="1" applyFont="1" applyFill="1" applyBorder="1" applyAlignment="1" applyProtection="1">
      <alignment horizontal="left" vertical="top"/>
      <protection hidden="1"/>
    </xf>
    <xf numFmtId="2" fontId="5" fillId="7" borderId="10" xfId="53" applyNumberFormat="1" applyFont="1" applyFill="1" applyBorder="1" applyAlignment="1" applyProtection="1">
      <alignment vertical="top"/>
      <protection hidden="1"/>
    </xf>
    <xf numFmtId="0" fontId="14" fillId="0" borderId="0" xfId="53" applyFont="1" applyProtection="1">
      <alignment/>
      <protection hidden="1"/>
    </xf>
    <xf numFmtId="0" fontId="1" fillId="0" borderId="0" xfId="53" applyFont="1">
      <alignment/>
      <protection/>
    </xf>
    <xf numFmtId="0" fontId="2" fillId="0" borderId="0" xfId="53" applyFill="1" applyBorder="1">
      <alignment/>
      <protection/>
    </xf>
    <xf numFmtId="2" fontId="2" fillId="0" borderId="0" xfId="53" applyNumberFormat="1" applyFill="1">
      <alignment/>
      <protection/>
    </xf>
    <xf numFmtId="0" fontId="3" fillId="0" borderId="22" xfId="53" applyFont="1" applyFill="1" applyBorder="1" applyAlignment="1" applyProtection="1">
      <alignment vertical="top"/>
      <protection hidden="1"/>
    </xf>
    <xf numFmtId="0" fontId="5" fillId="0" borderId="25" xfId="53" applyNumberFormat="1" applyFont="1" applyFill="1" applyBorder="1" applyAlignment="1" applyProtection="1">
      <alignment horizontal="left"/>
      <protection hidden="1"/>
    </xf>
    <xf numFmtId="0" fontId="5" fillId="0" borderId="26" xfId="53" applyNumberFormat="1" applyFont="1" applyFill="1" applyBorder="1" applyAlignment="1" applyProtection="1">
      <alignment horizontal="left"/>
      <protection hidden="1"/>
    </xf>
    <xf numFmtId="173" fontId="6" fillId="0" borderId="27" xfId="53" applyNumberFormat="1" applyFont="1" applyFill="1" applyBorder="1" applyAlignment="1" applyProtection="1">
      <alignment horizontal="left"/>
      <protection hidden="1"/>
    </xf>
    <xf numFmtId="0" fontId="3" fillId="0" borderId="28" xfId="53" applyFont="1" applyBorder="1" applyAlignment="1" applyProtection="1">
      <alignment horizontal="right"/>
      <protection hidden="1"/>
    </xf>
    <xf numFmtId="0" fontId="14" fillId="7" borderId="22" xfId="53" applyFont="1" applyFill="1" applyBorder="1" applyAlignment="1" applyProtection="1">
      <alignment vertical="top"/>
      <protection hidden="1"/>
    </xf>
    <xf numFmtId="0" fontId="5" fillId="7" borderId="16" xfId="53" applyNumberFormat="1" applyFont="1" applyFill="1" applyBorder="1" applyAlignment="1" applyProtection="1">
      <alignment horizontal="left" vertical="top" wrapText="1"/>
      <protection hidden="1"/>
    </xf>
    <xf numFmtId="49" fontId="5" fillId="7" borderId="10" xfId="53" applyNumberFormat="1" applyFont="1" applyFill="1" applyBorder="1" applyAlignment="1" applyProtection="1">
      <alignment horizontal="left" vertical="top"/>
      <protection hidden="1"/>
    </xf>
    <xf numFmtId="175" fontId="5" fillId="7" borderId="10" xfId="53" applyNumberFormat="1" applyFont="1" applyFill="1" applyBorder="1" applyAlignment="1" applyProtection="1">
      <alignment horizontal="left" vertical="top"/>
      <protection hidden="1"/>
    </xf>
    <xf numFmtId="176" fontId="5" fillId="7" borderId="10" xfId="53" applyNumberFormat="1" applyFont="1" applyFill="1" applyBorder="1" applyAlignment="1" applyProtection="1">
      <alignment horizontal="left" vertical="top"/>
      <protection hidden="1"/>
    </xf>
    <xf numFmtId="0" fontId="5" fillId="7" borderId="21" xfId="53" applyNumberFormat="1" applyFont="1" applyFill="1" applyBorder="1" applyAlignment="1" applyProtection="1">
      <alignment horizontal="left" vertical="top"/>
      <protection hidden="1"/>
    </xf>
    <xf numFmtId="49" fontId="5" fillId="7" borderId="21" xfId="53" applyNumberFormat="1" applyFont="1" applyFill="1" applyBorder="1" applyAlignment="1" applyProtection="1">
      <alignment horizontal="left" vertical="top"/>
      <protection hidden="1"/>
    </xf>
    <xf numFmtId="2" fontId="1" fillId="0" borderId="0" xfId="53" applyNumberFormat="1" applyFont="1">
      <alignment/>
      <protection/>
    </xf>
    <xf numFmtId="0" fontId="7" fillId="0" borderId="12" xfId="53" applyNumberFormat="1" applyFont="1" applyFill="1" applyBorder="1" applyAlignment="1" applyProtection="1">
      <alignment horizontal="left" vertical="top" wrapText="1"/>
      <protection hidden="1"/>
    </xf>
    <xf numFmtId="0" fontId="7" fillId="0" borderId="10" xfId="53" applyNumberFormat="1" applyFont="1" applyFill="1" applyBorder="1" applyAlignment="1" applyProtection="1">
      <alignment vertical="top" wrapText="1"/>
      <protection hidden="1"/>
    </xf>
    <xf numFmtId="0" fontId="7" fillId="0" borderId="10" xfId="53" applyNumberFormat="1" applyFont="1" applyFill="1" applyBorder="1" applyAlignment="1" applyProtection="1">
      <alignment vertical="center" wrapText="1"/>
      <protection hidden="1"/>
    </xf>
    <xf numFmtId="0" fontId="7" fillId="0" borderId="15" xfId="53" applyNumberFormat="1" applyFont="1" applyFill="1" applyBorder="1" applyAlignment="1" applyProtection="1">
      <alignment vertical="center" wrapText="1"/>
      <protection hidden="1"/>
    </xf>
    <xf numFmtId="0" fontId="7" fillId="0" borderId="10" xfId="0" applyFont="1" applyFill="1" applyBorder="1" applyAlignment="1">
      <alignment horizontal="left"/>
    </xf>
    <xf numFmtId="173" fontId="7" fillId="0" borderId="28" xfId="53" applyNumberFormat="1" applyFont="1" applyFill="1" applyBorder="1" applyAlignment="1" applyProtection="1">
      <alignment horizontal="left" vertical="top"/>
      <protection hidden="1"/>
    </xf>
    <xf numFmtId="173" fontId="5" fillId="7" borderId="27" xfId="53" applyNumberFormat="1" applyFont="1" applyFill="1" applyBorder="1" applyAlignment="1" applyProtection="1">
      <alignment horizontal="left" vertical="top"/>
      <protection hidden="1"/>
    </xf>
    <xf numFmtId="173" fontId="5" fillId="7" borderId="28" xfId="53" applyNumberFormat="1" applyFont="1" applyFill="1" applyBorder="1" applyAlignment="1" applyProtection="1">
      <alignment horizontal="left" vertical="top"/>
      <protection hidden="1"/>
    </xf>
    <xf numFmtId="0" fontId="2" fillId="0" borderId="0" xfId="53" applyFont="1">
      <alignment/>
      <protection/>
    </xf>
    <xf numFmtId="2" fontId="5" fillId="7" borderId="25" xfId="53" applyNumberFormat="1" applyFont="1" applyFill="1" applyBorder="1" applyAlignment="1" applyProtection="1">
      <alignment vertical="top"/>
      <protection hidden="1"/>
    </xf>
    <xf numFmtId="2" fontId="2" fillId="0" borderId="0" xfId="53" applyNumberFormat="1" applyFont="1">
      <alignment/>
      <protection/>
    </xf>
    <xf numFmtId="173" fontId="5" fillId="7" borderId="28" xfId="53" applyNumberFormat="1" applyFont="1" applyFill="1" applyBorder="1" applyAlignment="1" applyProtection="1">
      <alignment horizontal="left" vertical="top"/>
      <protection hidden="1"/>
    </xf>
    <xf numFmtId="0" fontId="7" fillId="7" borderId="16" xfId="53" applyNumberFormat="1" applyFont="1" applyFill="1" applyBorder="1" applyAlignment="1" applyProtection="1">
      <alignment horizontal="left" vertical="top"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2" fontId="2" fillId="0" borderId="0" xfId="53" applyNumberFormat="1" applyFont="1" applyFill="1" applyBorder="1" applyProtection="1">
      <alignment/>
      <protection hidden="1"/>
    </xf>
    <xf numFmtId="0" fontId="2" fillId="0" borderId="0" xfId="53" applyFont="1" applyBorder="1">
      <alignment/>
      <protection/>
    </xf>
    <xf numFmtId="2" fontId="5" fillId="7" borderId="25" xfId="53" applyNumberFormat="1" applyFont="1" applyFill="1" applyBorder="1" applyAlignment="1" applyProtection="1">
      <alignment vertical="top"/>
      <protection hidden="1"/>
    </xf>
    <xf numFmtId="2" fontId="7" fillId="22" borderId="22" xfId="53" applyNumberFormat="1" applyFont="1" applyFill="1" applyBorder="1" applyAlignment="1" applyProtection="1">
      <alignment vertical="top"/>
      <protection hidden="1"/>
    </xf>
    <xf numFmtId="4" fontId="7" fillId="0" borderId="36" xfId="53" applyNumberFormat="1" applyFont="1" applyFill="1" applyBorder="1" applyAlignment="1" applyProtection="1">
      <alignment vertical="top"/>
      <protection hidden="1"/>
    </xf>
    <xf numFmtId="2" fontId="5" fillId="7" borderId="36" xfId="53" applyNumberFormat="1" applyFont="1" applyFill="1" applyBorder="1" applyAlignment="1" applyProtection="1">
      <alignment vertical="top"/>
      <protection hidden="1"/>
    </xf>
    <xf numFmtId="2" fontId="7" fillId="0" borderId="36" xfId="53" applyNumberFormat="1" applyFont="1" applyFill="1" applyBorder="1" applyAlignment="1" applyProtection="1">
      <alignment vertical="top"/>
      <protection hidden="1"/>
    </xf>
    <xf numFmtId="2" fontId="5" fillId="4" borderId="36" xfId="53" applyNumberFormat="1" applyFont="1" applyFill="1" applyBorder="1" applyAlignment="1" applyProtection="1">
      <alignment vertical="top"/>
      <protection hidden="1"/>
    </xf>
    <xf numFmtId="2" fontId="5" fillId="7" borderId="36" xfId="53" applyNumberFormat="1" applyFont="1" applyFill="1" applyBorder="1" applyAlignment="1" applyProtection="1">
      <alignment vertical="top"/>
      <protection hidden="1"/>
    </xf>
    <xf numFmtId="4" fontId="5" fillId="7" borderId="36" xfId="53" applyNumberFormat="1" applyFont="1" applyFill="1" applyBorder="1" applyAlignment="1" applyProtection="1">
      <alignment vertical="top"/>
      <protection hidden="1"/>
    </xf>
    <xf numFmtId="173" fontId="5" fillId="7" borderId="31" xfId="53" applyNumberFormat="1" applyFont="1" applyFill="1" applyBorder="1" applyAlignment="1" applyProtection="1">
      <alignment horizontal="left" vertical="top"/>
      <protection hidden="1"/>
    </xf>
    <xf numFmtId="173" fontId="5" fillId="7" borderId="32" xfId="53" applyNumberFormat="1" applyFont="1" applyFill="1" applyBorder="1" applyAlignment="1" applyProtection="1">
      <alignment horizontal="left" vertical="top"/>
      <protection hidden="1"/>
    </xf>
    <xf numFmtId="2" fontId="5" fillId="7" borderId="21" xfId="53" applyNumberFormat="1" applyFont="1" applyFill="1" applyBorder="1" applyAlignment="1" applyProtection="1">
      <alignment vertical="top"/>
      <protection hidden="1"/>
    </xf>
    <xf numFmtId="2" fontId="5" fillId="7" borderId="21" xfId="53" applyNumberFormat="1" applyFont="1" applyFill="1" applyBorder="1" applyAlignment="1" applyProtection="1">
      <alignment horizontal="right" vertical="top"/>
      <protection hidden="1"/>
    </xf>
    <xf numFmtId="2" fontId="5" fillId="7" borderId="10" xfId="53" applyNumberFormat="1" applyFont="1" applyFill="1" applyBorder="1" applyAlignment="1" applyProtection="1">
      <alignment horizontal="right" vertical="top"/>
      <protection hidden="1"/>
    </xf>
    <xf numFmtId="2" fontId="5" fillId="7" borderId="25" xfId="53" applyNumberFormat="1" applyFont="1" applyFill="1" applyBorder="1" applyAlignment="1" applyProtection="1">
      <alignment horizontal="right" vertical="top"/>
      <protection hidden="1"/>
    </xf>
    <xf numFmtId="173" fontId="5" fillId="7" borderId="10" xfId="53" applyNumberFormat="1" applyFont="1" applyFill="1" applyBorder="1" applyAlignment="1" applyProtection="1">
      <alignment horizontal="left" vertical="top"/>
      <protection hidden="1"/>
    </xf>
    <xf numFmtId="171" fontId="5" fillId="7" borderId="21" xfId="53" applyNumberFormat="1" applyFont="1" applyFill="1" applyBorder="1" applyAlignment="1" applyProtection="1">
      <alignment vertical="top"/>
      <protection hidden="1"/>
    </xf>
    <xf numFmtId="0" fontId="2" fillId="0" borderId="0" xfId="53" applyFont="1" applyProtection="1">
      <alignment/>
      <protection hidden="1"/>
    </xf>
    <xf numFmtId="0" fontId="4" fillId="0" borderId="0" xfId="53" applyFont="1">
      <alignment/>
      <protection/>
    </xf>
    <xf numFmtId="2" fontId="5" fillId="7" borderId="10" xfId="53" applyNumberFormat="1" applyFont="1" applyFill="1" applyBorder="1" applyAlignment="1" applyProtection="1">
      <alignment horizontal="right" vertical="top"/>
      <protection hidden="1"/>
    </xf>
    <xf numFmtId="2" fontId="5" fillId="7" borderId="22" xfId="53" applyNumberFormat="1" applyFont="1" applyFill="1" applyBorder="1" applyAlignment="1" applyProtection="1">
      <alignment vertical="top"/>
      <protection hidden="1"/>
    </xf>
    <xf numFmtId="2" fontId="5" fillId="7" borderId="22" xfId="53" applyNumberFormat="1" applyFont="1" applyFill="1" applyBorder="1" applyAlignment="1" applyProtection="1">
      <alignment vertical="top"/>
      <protection hidden="1"/>
    </xf>
    <xf numFmtId="0" fontId="18" fillId="7" borderId="0" xfId="53" applyNumberFormat="1" applyFont="1" applyFill="1" applyBorder="1" applyAlignment="1" applyProtection="1">
      <alignment horizontal="left" vertical="top" wrapText="1"/>
      <protection hidden="1"/>
    </xf>
    <xf numFmtId="0" fontId="7" fillId="0" borderId="10" xfId="53" applyFont="1" applyBorder="1">
      <alignment/>
      <protection/>
    </xf>
    <xf numFmtId="173" fontId="7" fillId="25" borderId="28" xfId="53" applyNumberFormat="1" applyFont="1" applyFill="1" applyBorder="1" applyAlignment="1" applyProtection="1">
      <alignment horizontal="left" vertical="top"/>
      <protection hidden="1"/>
    </xf>
    <xf numFmtId="49" fontId="7" fillId="0" borderId="10" xfId="53" applyNumberFormat="1" applyFont="1" applyFill="1" applyBorder="1" applyAlignment="1" applyProtection="1">
      <alignment horizontal="center" vertical="top"/>
      <protection hidden="1"/>
    </xf>
    <xf numFmtId="0" fontId="7" fillId="0" borderId="10" xfId="53" applyNumberFormat="1" applyFont="1" applyFill="1" applyBorder="1" applyAlignment="1" applyProtection="1">
      <alignment horizontal="justify" vertical="top" wrapText="1"/>
      <protection hidden="1"/>
    </xf>
    <xf numFmtId="0" fontId="2" fillId="0" borderId="10" xfId="53" applyFont="1" applyFill="1" applyBorder="1">
      <alignment/>
      <protection/>
    </xf>
    <xf numFmtId="0" fontId="2" fillId="0" borderId="10" xfId="53" applyFill="1" applyBorder="1">
      <alignment/>
      <protection/>
    </xf>
    <xf numFmtId="0" fontId="7" fillId="0" borderId="10" xfId="54" applyNumberFormat="1" applyFont="1" applyFill="1" applyBorder="1" applyAlignment="1" applyProtection="1">
      <alignment horizontal="left" vertical="top" wrapText="1"/>
      <protection hidden="1"/>
    </xf>
    <xf numFmtId="173" fontId="7" fillId="0" borderId="22" xfId="53" applyNumberFormat="1" applyFont="1" applyFill="1" applyBorder="1" applyAlignment="1" applyProtection="1">
      <alignment horizontal="left" vertical="top"/>
      <protection hidden="1"/>
    </xf>
    <xf numFmtId="0" fontId="7" fillId="0" borderId="16" xfId="54" applyNumberFormat="1" applyFont="1" applyFill="1" applyBorder="1" applyAlignment="1" applyProtection="1">
      <alignment horizontal="left" vertical="top" wrapText="1"/>
      <protection hidden="1"/>
    </xf>
    <xf numFmtId="0" fontId="6" fillId="7" borderId="21" xfId="54" applyNumberFormat="1" applyFont="1" applyFill="1" applyBorder="1" applyAlignment="1" applyProtection="1">
      <alignment horizontal="left" vertical="top" wrapText="1"/>
      <protection hidden="1"/>
    </xf>
    <xf numFmtId="0" fontId="7" fillId="25" borderId="10" xfId="0" applyFont="1" applyFill="1" applyBorder="1" applyAlignment="1">
      <alignment/>
    </xf>
    <xf numFmtId="0" fontId="5" fillId="7" borderId="21" xfId="54" applyNumberFormat="1" applyFont="1" applyFill="1" applyBorder="1" applyAlignment="1" applyProtection="1">
      <alignment horizontal="left" vertical="top" wrapText="1"/>
      <protection hidden="1"/>
    </xf>
    <xf numFmtId="173" fontId="6" fillId="7" borderId="28" xfId="54" applyNumberFormat="1" applyFont="1" applyFill="1" applyBorder="1" applyAlignment="1" applyProtection="1">
      <alignment horizontal="left" vertical="top"/>
      <protection hidden="1"/>
    </xf>
    <xf numFmtId="0" fontId="14" fillId="7" borderId="28" xfId="54" applyFont="1" applyFill="1" applyBorder="1" applyAlignment="1" applyProtection="1">
      <alignment vertical="top"/>
      <protection hidden="1"/>
    </xf>
    <xf numFmtId="0" fontId="5" fillId="7" borderId="25" xfId="54" applyNumberFormat="1" applyFont="1" applyFill="1" applyBorder="1" applyAlignment="1" applyProtection="1">
      <alignment/>
      <protection hidden="1"/>
    </xf>
    <xf numFmtId="0" fontId="5" fillId="7" borderId="26" xfId="54" applyNumberFormat="1" applyFont="1" applyFill="1" applyBorder="1" applyAlignment="1" applyProtection="1">
      <alignment/>
      <protection hidden="1"/>
    </xf>
    <xf numFmtId="173" fontId="6" fillId="7" borderId="27" xfId="54" applyNumberFormat="1" applyFont="1" applyFill="1" applyBorder="1" applyAlignment="1" applyProtection="1">
      <alignment horizontal="left" vertical="top"/>
      <protection hidden="1"/>
    </xf>
    <xf numFmtId="0" fontId="7" fillId="7" borderId="21" xfId="54" applyNumberFormat="1" applyFont="1" applyFill="1" applyBorder="1" applyAlignment="1" applyProtection="1">
      <alignment horizontal="left" vertical="top" wrapText="1"/>
      <protection hidden="1"/>
    </xf>
    <xf numFmtId="0" fontId="7" fillId="7" borderId="10" xfId="54" applyNumberFormat="1" applyFont="1" applyFill="1" applyBorder="1" applyAlignment="1" applyProtection="1">
      <alignment horizontal="left" vertical="top" wrapText="1"/>
      <protection hidden="1"/>
    </xf>
    <xf numFmtId="2" fontId="7" fillId="7" borderId="10" xfId="54" applyNumberFormat="1" applyFont="1" applyFill="1" applyBorder="1" applyAlignment="1" applyProtection="1">
      <alignment horizontal="left" vertical="top"/>
      <protection hidden="1"/>
    </xf>
    <xf numFmtId="174" fontId="7" fillId="7" borderId="10" xfId="54" applyNumberFormat="1" applyFont="1" applyFill="1" applyBorder="1" applyAlignment="1" applyProtection="1">
      <alignment horizontal="left" vertical="top"/>
      <protection hidden="1"/>
    </xf>
    <xf numFmtId="175" fontId="7" fillId="7" borderId="10" xfId="54" applyNumberFormat="1" applyFont="1" applyFill="1" applyBorder="1" applyAlignment="1" applyProtection="1">
      <alignment horizontal="left" vertical="top"/>
      <protection hidden="1"/>
    </xf>
    <xf numFmtId="176" fontId="7" fillId="7" borderId="10" xfId="54" applyNumberFormat="1" applyFont="1" applyFill="1" applyBorder="1" applyAlignment="1" applyProtection="1">
      <alignment horizontal="left" vertical="top"/>
      <protection hidden="1"/>
    </xf>
    <xf numFmtId="0" fontId="7" fillId="7" borderId="21" xfId="54" applyNumberFormat="1" applyFont="1" applyFill="1" applyBorder="1" applyAlignment="1" applyProtection="1">
      <alignment horizontal="left" vertical="top"/>
      <protection hidden="1"/>
    </xf>
    <xf numFmtId="49" fontId="7" fillId="7" borderId="21" xfId="54" applyNumberFormat="1" applyFont="1" applyFill="1" applyBorder="1" applyAlignment="1" applyProtection="1">
      <alignment horizontal="left" vertical="top"/>
      <protection hidden="1"/>
    </xf>
    <xf numFmtId="2" fontId="6" fillId="7" borderId="10" xfId="54" applyNumberFormat="1" applyFont="1" applyFill="1" applyBorder="1" applyAlignment="1" applyProtection="1">
      <alignment vertical="top"/>
      <protection hidden="1"/>
    </xf>
    <xf numFmtId="0" fontId="7" fillId="0" borderId="10" xfId="53" applyFont="1" applyBorder="1" applyAlignment="1">
      <alignment wrapText="1"/>
      <protection/>
    </xf>
    <xf numFmtId="0" fontId="7" fillId="25" borderId="10" xfId="53" applyNumberFormat="1" applyFont="1" applyFill="1" applyBorder="1" applyAlignment="1" applyProtection="1">
      <alignment horizontal="left" vertical="top" wrapText="1"/>
      <protection hidden="1"/>
    </xf>
    <xf numFmtId="0" fontId="7" fillId="25" borderId="21" xfId="53" applyNumberFormat="1" applyFont="1" applyFill="1" applyBorder="1" applyAlignment="1" applyProtection="1">
      <alignment horizontal="left" vertical="top" wrapText="1"/>
      <protection hidden="1"/>
    </xf>
    <xf numFmtId="0" fontId="7" fillId="25" borderId="10" xfId="53" applyFont="1" applyFill="1" applyBorder="1">
      <alignment/>
      <protection/>
    </xf>
    <xf numFmtId="186" fontId="7" fillId="0" borderId="10" xfId="0" applyNumberFormat="1" applyFont="1" applyFill="1" applyBorder="1" applyAlignment="1">
      <alignment horizontal="right" vertical="center"/>
    </xf>
    <xf numFmtId="188" fontId="3" fillId="0" borderId="36" xfId="0" applyNumberFormat="1" applyFont="1" applyFill="1" applyBorder="1" applyAlignment="1">
      <alignment horizontal="right" vertical="center"/>
    </xf>
    <xf numFmtId="2" fontId="7" fillId="0" borderId="10" xfId="53" applyNumberFormat="1" applyFont="1" applyFill="1" applyBorder="1" applyAlignment="1" applyProtection="1">
      <alignment horizontal="right" vertical="top"/>
      <protection hidden="1"/>
    </xf>
    <xf numFmtId="2" fontId="7" fillId="0" borderId="10" xfId="53" applyNumberFormat="1" applyFont="1" applyFill="1" applyBorder="1" applyAlignment="1" applyProtection="1">
      <alignment horizontal="right" vertical="top"/>
      <protection hidden="1"/>
    </xf>
    <xf numFmtId="2" fontId="7" fillId="0" borderId="25" xfId="53" applyNumberFormat="1" applyFont="1" applyFill="1" applyBorder="1" applyAlignment="1" applyProtection="1">
      <alignment horizontal="right" vertical="top"/>
      <protection hidden="1"/>
    </xf>
    <xf numFmtId="187" fontId="7" fillId="0" borderId="10" xfId="0" applyNumberFormat="1" applyFont="1" applyFill="1" applyBorder="1" applyAlignment="1">
      <alignment horizontal="right" vertical="center"/>
    </xf>
    <xf numFmtId="2" fontId="7" fillId="0" borderId="10" xfId="53" applyNumberFormat="1" applyFont="1" applyFill="1" applyBorder="1" applyAlignment="1" applyProtection="1">
      <alignment horizontal="center" vertical="top"/>
      <protection hidden="1"/>
    </xf>
    <xf numFmtId="173" fontId="5" fillId="25" borderId="28" xfId="53" applyNumberFormat="1" applyFont="1" applyFill="1" applyBorder="1" applyAlignment="1" applyProtection="1">
      <alignment horizontal="left" vertical="top"/>
      <protection hidden="1"/>
    </xf>
    <xf numFmtId="0" fontId="5" fillId="25" borderId="25" xfId="53" applyNumberFormat="1" applyFont="1" applyFill="1" applyBorder="1" applyAlignment="1" applyProtection="1">
      <alignment vertical="top"/>
      <protection hidden="1"/>
    </xf>
    <xf numFmtId="0" fontId="5" fillId="25" borderId="26" xfId="53" applyNumberFormat="1" applyFont="1" applyFill="1" applyBorder="1" applyAlignment="1" applyProtection="1">
      <alignment vertical="top"/>
      <protection hidden="1"/>
    </xf>
    <xf numFmtId="173" fontId="5" fillId="25" borderId="27" xfId="53" applyNumberFormat="1" applyFont="1" applyFill="1" applyBorder="1" applyAlignment="1" applyProtection="1">
      <alignment horizontal="left" vertical="top"/>
      <protection hidden="1"/>
    </xf>
    <xf numFmtId="0" fontId="7" fillId="25" borderId="16" xfId="53" applyNumberFormat="1" applyFont="1" applyFill="1" applyBorder="1" applyAlignment="1" applyProtection="1">
      <alignment horizontal="left" vertical="top" wrapText="1"/>
      <protection hidden="1"/>
    </xf>
    <xf numFmtId="0" fontId="5" fillId="25" borderId="10" xfId="53" applyNumberFormat="1" applyFont="1" applyFill="1" applyBorder="1" applyAlignment="1" applyProtection="1">
      <alignment/>
      <protection hidden="1"/>
    </xf>
    <xf numFmtId="0" fontId="5" fillId="25" borderId="21" xfId="53" applyNumberFormat="1" applyFont="1" applyFill="1" applyBorder="1" applyAlignment="1" applyProtection="1">
      <alignment/>
      <protection hidden="1"/>
    </xf>
    <xf numFmtId="0" fontId="5" fillId="25" borderId="21" xfId="53" applyNumberFormat="1" applyFont="1" applyFill="1" applyBorder="1" applyAlignment="1" applyProtection="1">
      <alignment horizontal="left" vertical="top" wrapText="1"/>
      <protection hidden="1"/>
    </xf>
    <xf numFmtId="0" fontId="3" fillId="25" borderId="28" xfId="53" applyFont="1" applyFill="1" applyBorder="1" applyAlignment="1" applyProtection="1">
      <alignment vertical="top"/>
      <protection hidden="1"/>
    </xf>
    <xf numFmtId="49" fontId="7" fillId="25" borderId="10" xfId="53" applyNumberFormat="1" applyFont="1" applyFill="1" applyBorder="1" applyAlignment="1" applyProtection="1">
      <alignment horizontal="left" vertical="top" wrapText="1"/>
      <protection hidden="1"/>
    </xf>
    <xf numFmtId="0" fontId="7" fillId="25" borderId="21" xfId="53" applyNumberFormat="1" applyFont="1" applyFill="1" applyBorder="1" applyAlignment="1" applyProtection="1">
      <alignment horizontal="left" vertical="top" wrapText="1"/>
      <protection hidden="1"/>
    </xf>
    <xf numFmtId="49" fontId="7" fillId="25" borderId="21" xfId="53" applyNumberFormat="1" applyFont="1" applyFill="1" applyBorder="1" applyAlignment="1" applyProtection="1">
      <alignment horizontal="left" vertical="top" wrapText="1"/>
      <protection hidden="1"/>
    </xf>
    <xf numFmtId="2" fontId="7" fillId="25" borderId="10" xfId="53" applyNumberFormat="1" applyFont="1" applyFill="1" applyBorder="1" applyAlignment="1" applyProtection="1">
      <alignment vertical="top"/>
      <protection hidden="1"/>
    </xf>
    <xf numFmtId="175" fontId="7" fillId="0" borderId="15" xfId="53" applyNumberFormat="1" applyFont="1" applyFill="1" applyBorder="1" applyAlignment="1" applyProtection="1">
      <alignment horizontal="left" vertical="top"/>
      <protection hidden="1"/>
    </xf>
    <xf numFmtId="174" fontId="7" fillId="0" borderId="15" xfId="53" applyNumberFormat="1" applyFont="1" applyFill="1" applyBorder="1" applyAlignment="1" applyProtection="1">
      <alignment horizontal="left" vertical="top"/>
      <protection hidden="1"/>
    </xf>
    <xf numFmtId="0" fontId="7" fillId="0" borderId="12" xfId="53" applyNumberFormat="1" applyFont="1" applyFill="1" applyBorder="1" applyAlignment="1" applyProtection="1">
      <alignment horizontal="left" vertical="top"/>
      <protection hidden="1"/>
    </xf>
    <xf numFmtId="49" fontId="7" fillId="0" borderId="12" xfId="53" applyNumberFormat="1" applyFont="1" applyFill="1" applyBorder="1" applyAlignment="1" applyProtection="1">
      <alignment horizontal="left" vertical="top"/>
      <protection hidden="1"/>
    </xf>
    <xf numFmtId="0" fontId="5" fillId="7" borderId="10" xfId="54" applyNumberFormat="1" applyFont="1" applyFill="1" applyBorder="1" applyAlignment="1" applyProtection="1">
      <alignment horizontal="left" vertical="top" wrapText="1"/>
      <protection hidden="1"/>
    </xf>
    <xf numFmtId="49" fontId="2" fillId="0" borderId="0" xfId="53" applyNumberFormat="1" applyFont="1">
      <alignment/>
      <protection/>
    </xf>
    <xf numFmtId="49" fontId="2" fillId="0" borderId="0" xfId="53" applyNumberFormat="1" applyFont="1" applyFill="1">
      <alignment/>
      <protection/>
    </xf>
    <xf numFmtId="2" fontId="1" fillId="0" borderId="0" xfId="53" applyNumberFormat="1" applyFont="1">
      <alignment/>
      <protection/>
    </xf>
    <xf numFmtId="2" fontId="7" fillId="25" borderId="10" xfId="53" applyNumberFormat="1" applyFont="1" applyFill="1" applyBorder="1" applyAlignment="1" applyProtection="1">
      <alignment vertical="top"/>
      <protection hidden="1"/>
    </xf>
    <xf numFmtId="0" fontId="2" fillId="0" borderId="0" xfId="53" applyFont="1" applyAlignment="1">
      <alignment horizontal="left" wrapText="1"/>
      <protection/>
    </xf>
    <xf numFmtId="0" fontId="2" fillId="0" borderId="0" xfId="53" applyFont="1">
      <alignment/>
      <protection/>
    </xf>
    <xf numFmtId="0" fontId="2" fillId="0" borderId="0" xfId="53" applyNumberFormat="1" applyFont="1" applyFill="1" applyAlignment="1" applyProtection="1">
      <alignment wrapText="1"/>
      <protection hidden="1"/>
    </xf>
    <xf numFmtId="0" fontId="4" fillId="0" borderId="0" xfId="53" applyNumberFormat="1" applyFont="1" applyFill="1" applyAlignment="1" applyProtection="1">
      <alignment horizontal="center"/>
      <protection hidden="1"/>
    </xf>
    <xf numFmtId="0" fontId="5" fillId="0" borderId="45" xfId="53" applyNumberFormat="1" applyFont="1" applyFill="1" applyBorder="1" applyAlignment="1" applyProtection="1">
      <alignment horizontal="center" vertical="center" wrapText="1"/>
      <protection hidden="1"/>
    </xf>
    <xf numFmtId="0" fontId="5" fillId="0" borderId="21" xfId="53" applyNumberFormat="1" applyFont="1" applyFill="1" applyBorder="1" applyAlignment="1" applyProtection="1">
      <alignment horizontal="center" vertical="center" wrapText="1"/>
      <protection hidden="1"/>
    </xf>
    <xf numFmtId="0" fontId="5" fillId="0" borderId="46" xfId="53" applyNumberFormat="1" applyFont="1" applyFill="1" applyBorder="1" applyAlignment="1" applyProtection="1">
      <alignment horizontal="center" vertical="center" wrapText="1"/>
      <protection hidden="1"/>
    </xf>
    <xf numFmtId="0" fontId="5" fillId="0" borderId="20" xfId="53" applyNumberFormat="1" applyFont="1" applyFill="1" applyBorder="1" applyAlignment="1" applyProtection="1">
      <alignment horizontal="center" vertical="center" wrapText="1"/>
      <protection hidden="1"/>
    </xf>
    <xf numFmtId="0" fontId="5" fillId="0" borderId="47" xfId="53" applyNumberFormat="1" applyFont="1" applyFill="1" applyBorder="1" applyAlignment="1" applyProtection="1">
      <alignment horizontal="center" vertical="center" wrapText="1"/>
      <protection hidden="1"/>
    </xf>
    <xf numFmtId="0" fontId="5" fillId="0" borderId="24" xfId="53" applyNumberFormat="1" applyFont="1" applyFill="1" applyBorder="1" applyAlignment="1" applyProtection="1">
      <alignment horizontal="center" vertical="center" wrapText="1"/>
      <protection hidden="1"/>
    </xf>
    <xf numFmtId="0" fontId="5" fillId="0" borderId="13" xfId="53" applyFont="1" applyFill="1" applyBorder="1" applyAlignment="1" applyProtection="1">
      <alignment horizontal="center" vertical="center"/>
      <protection hidden="1"/>
    </xf>
    <xf numFmtId="0" fontId="6" fillId="7" borderId="21" xfId="53" applyNumberFormat="1" applyFont="1" applyFill="1" applyBorder="1" applyAlignment="1" applyProtection="1">
      <alignment horizontal="left" vertical="top" wrapText="1"/>
      <protection hidden="1"/>
    </xf>
    <xf numFmtId="0" fontId="6" fillId="0" borderId="10" xfId="53" applyNumberFormat="1" applyFont="1" applyFill="1" applyBorder="1" applyAlignment="1" applyProtection="1">
      <alignment/>
      <protection hidden="1"/>
    </xf>
    <xf numFmtId="0" fontId="6" fillId="0" borderId="21" xfId="53" applyNumberFormat="1" applyFont="1" applyFill="1" applyBorder="1" applyAlignment="1" applyProtection="1">
      <alignment/>
      <protection hidden="1"/>
    </xf>
    <xf numFmtId="0" fontId="5" fillId="0" borderId="34" xfId="53" applyNumberFormat="1" applyFont="1" applyFill="1" applyBorder="1" applyAlignment="1" applyProtection="1">
      <alignment horizontal="center" vertical="center"/>
      <protection hidden="1"/>
    </xf>
    <xf numFmtId="0" fontId="5" fillId="0" borderId="48" xfId="53" applyNumberFormat="1" applyFont="1" applyFill="1" applyBorder="1" applyAlignment="1" applyProtection="1">
      <alignment horizontal="center" vertical="center"/>
      <protection hidden="1"/>
    </xf>
    <xf numFmtId="0" fontId="5" fillId="0" borderId="19" xfId="53" applyNumberFormat="1" applyFont="1" applyFill="1" applyBorder="1" applyAlignment="1" applyProtection="1">
      <alignment horizontal="center" vertical="center" wrapText="1"/>
      <protection hidden="1"/>
    </xf>
    <xf numFmtId="0" fontId="5" fillId="0" borderId="15" xfId="53" applyNumberFormat="1" applyFont="1" applyFill="1" applyBorder="1" applyAlignment="1" applyProtection="1">
      <alignment horizontal="center" vertical="center" wrapText="1"/>
      <protection hidden="1"/>
    </xf>
    <xf numFmtId="0" fontId="5" fillId="0" borderId="49" xfId="53" applyNumberFormat="1" applyFont="1" applyFill="1" applyBorder="1" applyAlignment="1" applyProtection="1">
      <alignment horizontal="center" vertical="center" wrapText="1"/>
      <protection hidden="1"/>
    </xf>
    <xf numFmtId="0" fontId="5" fillId="0" borderId="10" xfId="53" applyNumberFormat="1" applyFont="1" applyFill="1" applyBorder="1" applyAlignment="1" applyProtection="1">
      <alignment horizontal="center" vertical="center" wrapText="1"/>
      <protection hidden="1"/>
    </xf>
    <xf numFmtId="0" fontId="6" fillId="7" borderId="16" xfId="53" applyNumberFormat="1" applyFont="1" applyFill="1" applyBorder="1" applyAlignment="1" applyProtection="1">
      <alignment horizontal="left" vertical="top" wrapText="1"/>
      <protection hidden="1"/>
    </xf>
    <xf numFmtId="0" fontId="6" fillId="7" borderId="22" xfId="53" applyNumberFormat="1" applyFont="1" applyFill="1" applyBorder="1" applyAlignment="1" applyProtection="1">
      <alignment horizontal="left" vertical="top" wrapText="1"/>
      <protection hidden="1"/>
    </xf>
    <xf numFmtId="0" fontId="8" fillId="0" borderId="0" xfId="53" applyFont="1" applyAlignment="1">
      <alignment wrapText="1"/>
      <protection/>
    </xf>
    <xf numFmtId="0" fontId="0" fillId="0" borderId="0" xfId="0" applyAlignment="1">
      <alignment/>
    </xf>
    <xf numFmtId="0" fontId="8" fillId="0" borderId="0" xfId="53" applyFont="1" applyAlignment="1">
      <alignment horizontal="left" wrapText="1"/>
      <protection/>
    </xf>
    <xf numFmtId="0" fontId="8" fillId="0" borderId="0" xfId="53" applyFont="1" applyAlignment="1">
      <alignment horizontal="left"/>
      <protection/>
    </xf>
    <xf numFmtId="0" fontId="6" fillId="7" borderId="10" xfId="53" applyNumberFormat="1" applyFont="1" applyFill="1" applyBorder="1" applyAlignment="1" applyProtection="1">
      <alignment/>
      <protection hidden="1"/>
    </xf>
    <xf numFmtId="0" fontId="6" fillId="7" borderId="21" xfId="53" applyNumberFormat="1" applyFont="1" applyFill="1" applyBorder="1" applyAlignment="1" applyProtection="1">
      <alignment/>
      <protection hidden="1"/>
    </xf>
    <xf numFmtId="0" fontId="7" fillId="7" borderId="21" xfId="53" applyNumberFormat="1" applyFont="1" applyFill="1" applyBorder="1" applyAlignment="1" applyProtection="1">
      <alignment horizontal="center" vertical="top" wrapText="1"/>
      <protection hidden="1"/>
    </xf>
    <xf numFmtId="0" fontId="7" fillId="7" borderId="16" xfId="53" applyNumberFormat="1" applyFont="1" applyFill="1" applyBorder="1" applyAlignment="1" applyProtection="1">
      <alignment horizontal="center" vertical="top" wrapText="1"/>
      <protection hidden="1"/>
    </xf>
    <xf numFmtId="0" fontId="7" fillId="7" borderId="22" xfId="53" applyNumberFormat="1" applyFont="1" applyFill="1" applyBorder="1" applyAlignment="1" applyProtection="1">
      <alignment horizontal="center" vertical="top" wrapText="1"/>
      <protection hidden="1"/>
    </xf>
    <xf numFmtId="0" fontId="6" fillId="7" borderId="10" xfId="53" applyNumberFormat="1" applyFont="1" applyFill="1" applyBorder="1" applyAlignment="1" applyProtection="1">
      <alignment horizontal="left" vertical="top" wrapText="1"/>
      <protection hidden="1"/>
    </xf>
    <xf numFmtId="0" fontId="5" fillId="0" borderId="49" xfId="53" applyFont="1" applyFill="1" applyBorder="1" applyAlignment="1" applyProtection="1">
      <alignment horizontal="center" vertical="center"/>
      <protection hidden="1"/>
    </xf>
    <xf numFmtId="0" fontId="5" fillId="0" borderId="21" xfId="53" applyNumberFormat="1" applyFont="1" applyFill="1" applyBorder="1" applyAlignment="1" applyProtection="1">
      <alignment horizontal="center" vertical="center"/>
      <protection hidden="1"/>
    </xf>
    <xf numFmtId="0" fontId="5" fillId="0" borderId="16" xfId="53" applyNumberFormat="1" applyFont="1" applyFill="1" applyBorder="1" applyAlignment="1" applyProtection="1">
      <alignment horizontal="center" vertical="center"/>
      <protection hidden="1"/>
    </xf>
    <xf numFmtId="0" fontId="5" fillId="0" borderId="25" xfId="53" applyNumberFormat="1" applyFont="1" applyFill="1" applyBorder="1" applyAlignment="1" applyProtection="1">
      <alignment horizontal="center" vertical="center"/>
      <protection hidden="1"/>
    </xf>
    <xf numFmtId="0" fontId="2" fillId="0" borderId="0" xfId="53" applyNumberFormat="1" applyFont="1" applyFill="1" applyAlignment="1" applyProtection="1">
      <alignment horizontal="center"/>
      <protection hidden="1"/>
    </xf>
    <xf numFmtId="0" fontId="5" fillId="0" borderId="33" xfId="53" applyNumberFormat="1" applyFont="1" applyFill="1" applyBorder="1" applyAlignment="1" applyProtection="1">
      <alignment horizontal="center" vertical="center" wrapText="1"/>
      <protection hidden="1"/>
    </xf>
    <xf numFmtId="0" fontId="5" fillId="0" borderId="22" xfId="53" applyNumberFormat="1" applyFont="1" applyFill="1" applyBorder="1" applyAlignment="1" applyProtection="1">
      <alignment horizontal="center" vertical="center" wrapText="1"/>
      <protection hidden="1"/>
    </xf>
    <xf numFmtId="0" fontId="5" fillId="0" borderId="13" xfId="53" applyNumberFormat="1" applyFont="1" applyFill="1" applyBorder="1" applyAlignment="1" applyProtection="1">
      <alignment horizontal="center" vertical="center" wrapText="1"/>
      <protection hidden="1"/>
    </xf>
    <xf numFmtId="0" fontId="5" fillId="0" borderId="23" xfId="53" applyNumberFormat="1" applyFont="1" applyFill="1" applyBorder="1" applyAlignment="1" applyProtection="1">
      <alignment horizontal="center" vertical="center" wrapText="1"/>
      <protection hidden="1"/>
    </xf>
    <xf numFmtId="0" fontId="5" fillId="0" borderId="0" xfId="53" applyNumberFormat="1" applyFont="1" applyFill="1" applyBorder="1" applyAlignment="1" applyProtection="1">
      <alignment horizontal="center" vertical="center" wrapText="1"/>
      <protection hidden="1"/>
    </xf>
    <xf numFmtId="0" fontId="5" fillId="0" borderId="50" xfId="53" applyNumberFormat="1" applyFont="1" applyFill="1" applyBorder="1" applyAlignment="1" applyProtection="1">
      <alignment horizontal="center" vertical="center" wrapText="1"/>
      <protection hidden="1"/>
    </xf>
    <xf numFmtId="0" fontId="6" fillId="0" borderId="22" xfId="53" applyNumberFormat="1" applyFont="1" applyFill="1" applyBorder="1" applyAlignment="1" applyProtection="1">
      <alignment/>
      <protection hidden="1"/>
    </xf>
    <xf numFmtId="0" fontId="5" fillId="4" borderId="45" xfId="53" applyNumberFormat="1" applyFont="1" applyFill="1" applyBorder="1" applyAlignment="1" applyProtection="1">
      <alignment horizontal="center" vertical="center" wrapText="1"/>
      <protection hidden="1"/>
    </xf>
    <xf numFmtId="0" fontId="5" fillId="4" borderId="24" xfId="53" applyNumberFormat="1" applyFont="1" applyFill="1" applyBorder="1" applyAlignment="1" applyProtection="1">
      <alignment horizontal="center" vertical="center" wrapText="1"/>
      <protection hidden="1"/>
    </xf>
    <xf numFmtId="0" fontId="5" fillId="0" borderId="51" xfId="53" applyFont="1" applyBorder="1" applyAlignment="1" applyProtection="1">
      <alignment horizontal="center" vertical="center" wrapText="1"/>
      <protection hidden="1"/>
    </xf>
    <xf numFmtId="0" fontId="5" fillId="0" borderId="52" xfId="53" applyFont="1" applyBorder="1" applyAlignment="1" applyProtection="1">
      <alignment horizontal="center" vertical="center" wrapText="1"/>
      <protection hidden="1"/>
    </xf>
    <xf numFmtId="0" fontId="5" fillId="0" borderId="32" xfId="53" applyFont="1" applyBorder="1" applyAlignment="1" applyProtection="1">
      <alignment horizontal="center" vertical="center" wrapText="1"/>
      <protection hidden="1"/>
    </xf>
    <xf numFmtId="0" fontId="5" fillId="0" borderId="53" xfId="53" applyNumberFormat="1" applyFont="1" applyFill="1" applyBorder="1" applyAlignment="1" applyProtection="1">
      <alignment horizontal="center" vertical="center" wrapText="1"/>
      <protection hidden="1"/>
    </xf>
    <xf numFmtId="0" fontId="5" fillId="0" borderId="12" xfId="53" applyNumberFormat="1" applyFont="1" applyFill="1" applyBorder="1" applyAlignment="1" applyProtection="1">
      <alignment horizontal="center" vertical="center" wrapText="1"/>
      <protection hidden="1"/>
    </xf>
    <xf numFmtId="0" fontId="5" fillId="0" borderId="34" xfId="53" applyNumberFormat="1" applyFont="1" applyFill="1" applyBorder="1" applyAlignment="1" applyProtection="1">
      <alignment horizontal="center" vertical="center" wrapText="1"/>
      <protection hidden="1"/>
    </xf>
    <xf numFmtId="0" fontId="5" fillId="7" borderId="10" xfId="53" applyNumberFormat="1" applyFont="1" applyFill="1" applyBorder="1" applyAlignment="1" applyProtection="1">
      <alignment/>
      <protection hidden="1"/>
    </xf>
    <xf numFmtId="0" fontId="5" fillId="7" borderId="21" xfId="53" applyNumberFormat="1" applyFont="1" applyFill="1" applyBorder="1" applyAlignment="1" applyProtection="1">
      <alignment/>
      <protection hidden="1"/>
    </xf>
    <xf numFmtId="0" fontId="5" fillId="7" borderId="10" xfId="53" applyNumberFormat="1" applyFont="1" applyFill="1" applyBorder="1" applyAlignment="1" applyProtection="1">
      <alignment horizontal="left" vertical="top" wrapText="1"/>
      <protection hidden="1"/>
    </xf>
    <xf numFmtId="0" fontId="5" fillId="7" borderId="21" xfId="53" applyNumberFormat="1" applyFont="1" applyFill="1" applyBorder="1" applyAlignment="1" applyProtection="1">
      <alignment horizontal="left" vertical="top" wrapText="1"/>
      <protection hidden="1"/>
    </xf>
    <xf numFmtId="0" fontId="5" fillId="17" borderId="10" xfId="53" applyNumberFormat="1" applyFont="1" applyFill="1" applyBorder="1" applyAlignment="1" applyProtection="1">
      <alignment/>
      <protection hidden="1"/>
    </xf>
    <xf numFmtId="0" fontId="5" fillId="17" borderId="21" xfId="53" applyNumberFormat="1" applyFont="1" applyFill="1" applyBorder="1" applyAlignment="1" applyProtection="1">
      <alignment/>
      <protection hidden="1"/>
    </xf>
    <xf numFmtId="0" fontId="4" fillId="0" borderId="0" xfId="53" applyFont="1" applyAlignment="1" applyProtection="1">
      <alignment horizontal="center"/>
      <protection hidden="1"/>
    </xf>
    <xf numFmtId="0" fontId="5" fillId="0" borderId="10" xfId="53" applyNumberFormat="1" applyFont="1" applyFill="1" applyBorder="1" applyAlignment="1" applyProtection="1">
      <alignment/>
      <protection hidden="1"/>
    </xf>
    <xf numFmtId="0" fontId="5" fillId="0" borderId="21" xfId="53" applyNumberFormat="1" applyFont="1" applyFill="1" applyBorder="1" applyAlignment="1" applyProtection="1">
      <alignment/>
      <protection hidden="1"/>
    </xf>
    <xf numFmtId="0" fontId="6" fillId="0" borderId="10" xfId="54" applyNumberFormat="1" applyFont="1" applyFill="1" applyBorder="1" applyAlignment="1" applyProtection="1">
      <alignment/>
      <protection hidden="1"/>
    </xf>
    <xf numFmtId="0" fontId="6" fillId="0" borderId="21" xfId="54" applyNumberFormat="1" applyFont="1" applyFill="1" applyBorder="1" applyAlignment="1" applyProtection="1">
      <alignment/>
      <protection hidden="1"/>
    </xf>
    <xf numFmtId="0" fontId="5" fillId="4" borderId="10" xfId="53" applyNumberFormat="1" applyFont="1" applyFill="1" applyBorder="1" applyAlignment="1" applyProtection="1">
      <alignment horizontal="left" vertical="top" wrapText="1"/>
      <protection hidden="1"/>
    </xf>
    <xf numFmtId="0" fontId="5" fillId="4" borderId="10" xfId="53" applyNumberFormat="1" applyFont="1" applyFill="1" applyBorder="1" applyAlignment="1" applyProtection="1">
      <alignment/>
      <protection hidden="1"/>
    </xf>
    <xf numFmtId="0" fontId="5" fillId="4" borderId="21" xfId="53" applyNumberFormat="1" applyFont="1" applyFill="1" applyBorder="1" applyAlignment="1" applyProtection="1">
      <alignment/>
      <protection hidden="1"/>
    </xf>
    <xf numFmtId="0" fontId="5" fillId="0" borderId="22" xfId="53" applyNumberFormat="1" applyFont="1" applyFill="1" applyBorder="1" applyAlignment="1" applyProtection="1">
      <alignment/>
      <protection hidden="1"/>
    </xf>
    <xf numFmtId="0" fontId="5" fillId="7" borderId="16" xfId="53" applyNumberFormat="1" applyFont="1" applyFill="1" applyBorder="1" applyAlignment="1" applyProtection="1">
      <alignment horizontal="left" vertical="top" wrapText="1"/>
      <protection hidden="1"/>
    </xf>
    <xf numFmtId="0" fontId="5" fillId="7" borderId="22" xfId="53" applyNumberFormat="1" applyFont="1" applyFill="1" applyBorder="1" applyAlignment="1" applyProtection="1">
      <alignment horizontal="left" vertical="top" wrapText="1"/>
      <protection hidden="1"/>
    </xf>
    <xf numFmtId="0" fontId="7" fillId="0" borderId="0" xfId="53" applyNumberFormat="1" applyFont="1" applyFill="1" applyAlignment="1" applyProtection="1">
      <alignment wrapText="1"/>
      <protection hidden="1"/>
    </xf>
    <xf numFmtId="0" fontId="5" fillId="0" borderId="0" xfId="53" applyNumberFormat="1" applyFont="1" applyFill="1" applyAlignment="1" applyProtection="1">
      <alignment horizontal="center"/>
      <protection hidden="1"/>
    </xf>
    <xf numFmtId="0" fontId="7" fillId="0" borderId="0" xfId="53" applyNumberFormat="1" applyFont="1" applyFill="1" applyAlignment="1" applyProtection="1">
      <alignment horizontal="center"/>
      <protection hidden="1"/>
    </xf>
    <xf numFmtId="0" fontId="5" fillId="4" borderId="38" xfId="53" applyNumberFormat="1" applyFont="1" applyFill="1" applyBorder="1" applyAlignment="1" applyProtection="1">
      <alignment/>
      <protection hidden="1"/>
    </xf>
    <xf numFmtId="0" fontId="5" fillId="4" borderId="54" xfId="53" applyNumberFormat="1" applyFont="1" applyFill="1" applyBorder="1" applyAlignment="1" applyProtection="1">
      <alignment/>
      <protection hidden="1"/>
    </xf>
    <xf numFmtId="0" fontId="2" fillId="0" borderId="0" xfId="53" applyFont="1" applyAlignment="1">
      <alignment horizontal="left"/>
      <protection/>
    </xf>
    <xf numFmtId="0" fontId="5" fillId="4" borderId="21" xfId="53" applyNumberFormat="1" applyFont="1" applyFill="1" applyBorder="1" applyAlignment="1" applyProtection="1">
      <alignment horizontal="center" vertical="top" wrapText="1"/>
      <protection hidden="1"/>
    </xf>
    <xf numFmtId="0" fontId="5" fillId="4" borderId="16" xfId="53" applyNumberFormat="1" applyFont="1" applyFill="1" applyBorder="1" applyAlignment="1" applyProtection="1">
      <alignment horizontal="center" vertical="top" wrapText="1"/>
      <protection hidden="1"/>
    </xf>
    <xf numFmtId="0" fontId="5" fillId="4" borderId="22" xfId="53" applyNumberFormat="1" applyFont="1" applyFill="1" applyBorder="1" applyAlignment="1" applyProtection="1">
      <alignment horizontal="center" vertical="top" wrapText="1"/>
      <protection hidden="1"/>
    </xf>
    <xf numFmtId="2" fontId="7" fillId="0" borderId="21" xfId="53" applyNumberFormat="1" applyFont="1" applyFill="1" applyBorder="1" applyAlignment="1" applyProtection="1">
      <alignment horizontal="center" vertical="top"/>
      <protection hidden="1"/>
    </xf>
    <xf numFmtId="2" fontId="7" fillId="0" borderId="16" xfId="53" applyNumberFormat="1" applyFont="1" applyFill="1" applyBorder="1" applyAlignment="1" applyProtection="1">
      <alignment horizontal="center" vertical="top"/>
      <protection hidden="1"/>
    </xf>
    <xf numFmtId="2" fontId="7" fillId="0" borderId="22" xfId="53" applyNumberFormat="1" applyFont="1" applyFill="1" applyBorder="1" applyAlignment="1" applyProtection="1">
      <alignment horizontal="center" vertical="top"/>
      <protection hidden="1"/>
    </xf>
    <xf numFmtId="0" fontId="5" fillId="4" borderId="54" xfId="53" applyNumberFormat="1" applyFont="1" applyFill="1" applyBorder="1" applyAlignment="1" applyProtection="1">
      <alignment horizontal="left" vertical="top" wrapText="1"/>
      <protection hidden="1"/>
    </xf>
    <xf numFmtId="0" fontId="5" fillId="4" borderId="37" xfId="53" applyNumberFormat="1" applyFont="1" applyFill="1" applyBorder="1" applyAlignment="1" applyProtection="1">
      <alignment horizontal="left" vertical="top" wrapText="1"/>
      <protection hidden="1"/>
    </xf>
    <xf numFmtId="0" fontId="5" fillId="4" borderId="55" xfId="53" applyNumberFormat="1" applyFont="1" applyFill="1" applyBorder="1" applyAlignment="1" applyProtection="1">
      <alignment horizontal="left" vertical="top" wrapText="1"/>
      <protection hidden="1"/>
    </xf>
    <xf numFmtId="0" fontId="5" fillId="4" borderId="21" xfId="53" applyNumberFormat="1" applyFont="1" applyFill="1" applyBorder="1" applyAlignment="1" applyProtection="1">
      <alignment horizontal="left" vertical="top" wrapText="1"/>
      <protection hidden="1"/>
    </xf>
    <xf numFmtId="0" fontId="5" fillId="4" borderId="16" xfId="53" applyNumberFormat="1" applyFont="1" applyFill="1" applyBorder="1" applyAlignment="1" applyProtection="1">
      <alignment horizontal="left" vertical="top" wrapText="1"/>
      <protection hidden="1"/>
    </xf>
    <xf numFmtId="0" fontId="5" fillId="4" borderId="22" xfId="53" applyNumberFormat="1" applyFont="1" applyFill="1" applyBorder="1" applyAlignment="1" applyProtection="1">
      <alignment horizontal="left" vertical="top" wrapText="1"/>
      <protection hidden="1"/>
    </xf>
    <xf numFmtId="174" fontId="7" fillId="0" borderId="21" xfId="53" applyNumberFormat="1" applyFont="1" applyFill="1" applyBorder="1" applyAlignment="1" applyProtection="1">
      <alignment horizontal="center" vertical="top"/>
      <protection hidden="1"/>
    </xf>
    <xf numFmtId="174" fontId="7" fillId="0" borderId="16" xfId="53" applyNumberFormat="1" applyFont="1" applyFill="1" applyBorder="1" applyAlignment="1" applyProtection="1">
      <alignment horizontal="center" vertical="top"/>
      <protection hidden="1"/>
    </xf>
    <xf numFmtId="174" fontId="7" fillId="0" borderId="22" xfId="53" applyNumberFormat="1" applyFont="1" applyFill="1" applyBorder="1" applyAlignment="1" applyProtection="1">
      <alignment horizontal="center" vertical="top"/>
      <protection hidden="1"/>
    </xf>
    <xf numFmtId="0" fontId="5" fillId="4" borderId="11" xfId="53" applyNumberFormat="1" applyFont="1" applyFill="1" applyBorder="1" applyAlignment="1" applyProtection="1">
      <alignment horizontal="left" vertical="top" wrapText="1"/>
      <protection hidden="1"/>
    </xf>
    <xf numFmtId="49" fontId="7" fillId="0" borderId="28" xfId="53" applyNumberFormat="1" applyFont="1" applyFill="1" applyBorder="1" applyAlignment="1" applyProtection="1">
      <alignment horizontal="right" vertical="top"/>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10"/>
  <sheetViews>
    <sheetView view="pageBreakPreview" zoomScaleSheetLayoutView="100" zoomScalePageLayoutView="0" workbookViewId="0" topLeftCell="L82">
      <selection activeCell="N83" sqref="N83:Y86"/>
    </sheetView>
  </sheetViews>
  <sheetFormatPr defaultColWidth="9.00390625" defaultRowHeight="12.75"/>
  <cols>
    <col min="1" max="1" width="13.875" style="3" customWidth="1"/>
    <col min="2" max="4" width="0" style="3" hidden="1" customWidth="1"/>
    <col min="5" max="5" width="15.375" style="3" customWidth="1"/>
    <col min="6" max="7" width="0" style="3" hidden="1" customWidth="1"/>
    <col min="8" max="8" width="1.75390625" style="3" hidden="1" customWidth="1"/>
    <col min="9" max="9" width="27.375" style="3" customWidth="1"/>
    <col min="10" max="10" width="11.25390625" style="3" customWidth="1"/>
    <col min="11" max="11" width="34.75390625" style="3" customWidth="1"/>
    <col min="12" max="12" width="12.875" style="3" customWidth="1"/>
    <col min="13" max="13" width="18.75390625" style="3" customWidth="1"/>
    <col min="14" max="14" width="6.25390625" style="3" customWidth="1"/>
    <col min="15" max="15" width="7.375" style="3" customWidth="1"/>
    <col min="16" max="16" width="7.875" style="3" customWidth="1"/>
    <col min="17" max="17" width="7.75390625" style="3" customWidth="1"/>
    <col min="18" max="18" width="0" style="3" hidden="1" customWidth="1"/>
    <col min="19" max="19" width="9.125" style="3" customWidth="1"/>
    <col min="20" max="20" width="9.75390625" style="3" customWidth="1"/>
    <col min="21" max="21" width="9.875" style="3" customWidth="1"/>
    <col min="22" max="22" width="12.25390625" style="3" customWidth="1"/>
    <col min="23" max="23" width="12.75390625" style="3" customWidth="1"/>
    <col min="24" max="24" width="12.375" style="3" customWidth="1"/>
    <col min="25" max="25" width="11.625" style="3" customWidth="1"/>
    <col min="26" max="26" width="12.125" style="3" bestFit="1" customWidth="1"/>
    <col min="27" max="27" width="14.125" style="3" bestFit="1" customWidth="1"/>
    <col min="28" max="28" width="9.125" style="3" customWidth="1"/>
    <col min="29" max="29" width="10.25390625" style="3" bestFit="1" customWidth="1"/>
    <col min="30" max="30" width="13.75390625" style="3" bestFit="1" customWidth="1"/>
    <col min="31" max="31" width="9.125" style="3" customWidth="1"/>
    <col min="32" max="32" width="10.75390625" style="3" customWidth="1"/>
    <col min="33" max="16384" width="9.125" style="3" customWidth="1"/>
  </cols>
  <sheetData>
    <row r="1" spans="20:25" ht="12.75">
      <c r="T1" s="34" t="e">
        <f>SUM(#REF!+#REF!)</f>
        <v>#REF!</v>
      </c>
      <c r="U1" s="34" t="e">
        <f>SUM(#REF!+#REF!)</f>
        <v>#REF!</v>
      </c>
      <c r="V1" s="34" t="e">
        <f>SUM(#REF!+#REF!)</f>
        <v>#REF!</v>
      </c>
      <c r="W1" s="34" t="e">
        <f>SUM(#REF!+#REF!)</f>
        <v>#REF!</v>
      </c>
      <c r="X1" s="34" t="e">
        <f>SUM(#REF!+#REF!)</f>
        <v>#REF!</v>
      </c>
      <c r="Y1" s="34" t="e">
        <f>SUM(#REF!+#REF!)</f>
        <v>#REF!</v>
      </c>
    </row>
    <row r="2" spans="20:25" ht="12.75">
      <c r="T2" s="34" t="e">
        <f aca="true" t="shared" si="0" ref="T2:Y2">SUM(T15)</f>
        <v>#REF!</v>
      </c>
      <c r="U2" s="34" t="e">
        <f t="shared" si="0"/>
        <v>#REF!</v>
      </c>
      <c r="V2" s="34" t="e">
        <f t="shared" si="0"/>
        <v>#REF!</v>
      </c>
      <c r="W2" s="34" t="e">
        <f t="shared" si="0"/>
        <v>#REF!</v>
      </c>
      <c r="X2" s="34" t="e">
        <f t="shared" si="0"/>
        <v>#REF!</v>
      </c>
      <c r="Y2" s="34" t="e">
        <f t="shared" si="0"/>
        <v>#REF!</v>
      </c>
    </row>
    <row r="3" spans="20:25" ht="12.75">
      <c r="T3" s="137" t="e">
        <f aca="true" t="shared" si="1" ref="T3:Y3">SUM(T15-T1)</f>
        <v>#REF!</v>
      </c>
      <c r="U3" s="137" t="e">
        <f t="shared" si="1"/>
        <v>#REF!</v>
      </c>
      <c r="V3" s="137" t="e">
        <f t="shared" si="1"/>
        <v>#REF!</v>
      </c>
      <c r="W3" s="137" t="e">
        <f t="shared" si="1"/>
        <v>#REF!</v>
      </c>
      <c r="X3" s="137" t="e">
        <f t="shared" si="1"/>
        <v>#REF!</v>
      </c>
      <c r="Y3" s="137" t="e">
        <f t="shared" si="1"/>
        <v>#REF!</v>
      </c>
    </row>
    <row r="4" spans="20:25" ht="12.75">
      <c r="T4" s="137">
        <v>290826.5</v>
      </c>
      <c r="U4" s="137">
        <v>287813.7</v>
      </c>
      <c r="V4" s="137">
        <v>152375.9</v>
      </c>
      <c r="W4" s="137">
        <v>153206.3</v>
      </c>
      <c r="X4" s="137">
        <v>141734.6</v>
      </c>
      <c r="Y4" s="137">
        <v>141832.7</v>
      </c>
    </row>
    <row r="5" spans="20:25" ht="12.75">
      <c r="T5" s="137" t="e">
        <f aca="true" t="shared" si="2" ref="T5:Y5">SUM(T3-T4)</f>
        <v>#REF!</v>
      </c>
      <c r="U5" s="137" t="e">
        <f t="shared" si="2"/>
        <v>#REF!</v>
      </c>
      <c r="V5" s="137" t="e">
        <f t="shared" si="2"/>
        <v>#REF!</v>
      </c>
      <c r="W5" s="137" t="e">
        <f t="shared" si="2"/>
        <v>#REF!</v>
      </c>
      <c r="X5" s="137" t="e">
        <f t="shared" si="2"/>
        <v>#REF!</v>
      </c>
      <c r="Y5" s="137" t="e">
        <f t="shared" si="2"/>
        <v>#REF!</v>
      </c>
    </row>
    <row r="6" spans="1:26" ht="36.75" customHeight="1">
      <c r="A6" s="1"/>
      <c r="B6" s="2"/>
      <c r="C6" s="2"/>
      <c r="D6" s="5"/>
      <c r="E6" s="417" t="s">
        <v>696</v>
      </c>
      <c r="F6" s="417"/>
      <c r="G6" s="417"/>
      <c r="H6" s="417"/>
      <c r="I6" s="417"/>
      <c r="J6" s="417"/>
      <c r="K6" s="417"/>
      <c r="L6" s="417"/>
      <c r="M6" s="417"/>
      <c r="N6" s="417"/>
      <c r="O6" s="417"/>
      <c r="P6" s="417"/>
      <c r="Q6" s="417"/>
      <c r="R6" s="417"/>
      <c r="S6" s="417"/>
      <c r="T6" s="417"/>
      <c r="U6" s="417"/>
      <c r="V6" s="416"/>
      <c r="W6" s="416"/>
      <c r="X6" s="416"/>
      <c r="Y6" s="416"/>
      <c r="Z6" s="4"/>
    </row>
    <row r="7" spans="1:27" ht="12.75" customHeight="1">
      <c r="A7" s="1"/>
      <c r="B7" s="2"/>
      <c r="C7" s="2"/>
      <c r="D7" s="2"/>
      <c r="E7" s="2"/>
      <c r="F7" s="2"/>
      <c r="G7" s="2"/>
      <c r="H7" s="2"/>
      <c r="I7" s="2"/>
      <c r="J7" s="2"/>
      <c r="K7" s="2"/>
      <c r="L7" s="2"/>
      <c r="M7" s="2"/>
      <c r="N7" s="2"/>
      <c r="O7" s="2"/>
      <c r="P7" s="2"/>
      <c r="Q7" s="2"/>
      <c r="R7" s="2"/>
      <c r="S7" s="2"/>
      <c r="T7" s="2"/>
      <c r="U7" s="2"/>
      <c r="V7" s="450" t="s">
        <v>627</v>
      </c>
      <c r="W7" s="450"/>
      <c r="X7" s="450"/>
      <c r="Y7" s="450"/>
      <c r="Z7" s="6"/>
      <c r="AA7" s="101"/>
    </row>
    <row r="8" spans="1:26" ht="409.5" customHeight="1" hidden="1">
      <c r="A8" s="1"/>
      <c r="B8" s="2"/>
      <c r="C8" s="2"/>
      <c r="D8" s="7"/>
      <c r="E8" s="7"/>
      <c r="F8" s="7"/>
      <c r="G8" s="2"/>
      <c r="H8" s="2"/>
      <c r="I8" s="7"/>
      <c r="J8" s="7"/>
      <c r="K8" s="7"/>
      <c r="L8" s="7"/>
      <c r="M8" s="7"/>
      <c r="N8" s="7"/>
      <c r="O8" s="7"/>
      <c r="P8" s="7"/>
      <c r="Q8" s="7"/>
      <c r="R8" s="7"/>
      <c r="S8" s="7"/>
      <c r="T8" s="7"/>
      <c r="U8" s="7"/>
      <c r="V8" s="7"/>
      <c r="W8" s="7"/>
      <c r="X8" s="7"/>
      <c r="Y8" s="7"/>
      <c r="Z8" s="7"/>
    </row>
    <row r="9" spans="1:27" ht="12.75" customHeight="1" thickBot="1">
      <c r="A9" s="1"/>
      <c r="B9" s="2"/>
      <c r="C9" s="2"/>
      <c r="D9" s="2"/>
      <c r="E9" s="2"/>
      <c r="F9" s="2"/>
      <c r="G9" s="2"/>
      <c r="H9" s="2"/>
      <c r="I9" s="2"/>
      <c r="J9" s="2"/>
      <c r="K9" s="2"/>
      <c r="L9" s="2"/>
      <c r="M9" s="2"/>
      <c r="N9" s="2"/>
      <c r="O9" s="2"/>
      <c r="P9" s="2"/>
      <c r="Q9" s="2"/>
      <c r="R9" s="2"/>
      <c r="S9" s="2"/>
      <c r="T9" s="2"/>
      <c r="U9" s="2"/>
      <c r="V9" s="2"/>
      <c r="W9" s="2"/>
      <c r="X9" s="56"/>
      <c r="Y9" s="2"/>
      <c r="Z9" s="2"/>
      <c r="AA9" s="101"/>
    </row>
    <row r="10" spans="1:26" ht="12.75" customHeight="1">
      <c r="A10" s="460" t="s">
        <v>644</v>
      </c>
      <c r="B10" s="148"/>
      <c r="C10" s="149"/>
      <c r="D10" s="463" t="s">
        <v>618</v>
      </c>
      <c r="E10" s="465" t="s">
        <v>619</v>
      </c>
      <c r="F10" s="150"/>
      <c r="G10" s="151"/>
      <c r="H10" s="152"/>
      <c r="I10" s="451" t="s">
        <v>620</v>
      </c>
      <c r="J10" s="451" t="s">
        <v>645</v>
      </c>
      <c r="K10" s="420" t="s">
        <v>621</v>
      </c>
      <c r="L10" s="421"/>
      <c r="M10" s="422"/>
      <c r="N10" s="420" t="s">
        <v>622</v>
      </c>
      <c r="O10" s="421"/>
      <c r="P10" s="421"/>
      <c r="Q10" s="421"/>
      <c r="R10" s="421"/>
      <c r="S10" s="422"/>
      <c r="T10" s="428" t="s">
        <v>623</v>
      </c>
      <c r="U10" s="428"/>
      <c r="V10" s="428"/>
      <c r="W10" s="428"/>
      <c r="X10" s="428"/>
      <c r="Y10" s="429"/>
      <c r="Z10" s="2"/>
    </row>
    <row r="11" spans="1:30" ht="17.25" customHeight="1">
      <c r="A11" s="461"/>
      <c r="B11" s="65"/>
      <c r="C11" s="66"/>
      <c r="D11" s="419"/>
      <c r="E11" s="433"/>
      <c r="F11" s="62"/>
      <c r="G11" s="61"/>
      <c r="H11" s="60"/>
      <c r="I11" s="452"/>
      <c r="J11" s="452"/>
      <c r="K11" s="454"/>
      <c r="L11" s="455"/>
      <c r="M11" s="456"/>
      <c r="N11" s="418"/>
      <c r="O11" s="423"/>
      <c r="P11" s="423"/>
      <c r="Q11" s="423"/>
      <c r="R11" s="423"/>
      <c r="S11" s="432"/>
      <c r="T11" s="432" t="s">
        <v>602</v>
      </c>
      <c r="U11" s="418"/>
      <c r="V11" s="418" t="s">
        <v>603</v>
      </c>
      <c r="W11" s="447" t="s">
        <v>651</v>
      </c>
      <c r="X11" s="448"/>
      <c r="Y11" s="449"/>
      <c r="Z11" s="2"/>
      <c r="AD11" s="101"/>
    </row>
    <row r="12" spans="1:26" ht="21.75" customHeight="1">
      <c r="A12" s="461"/>
      <c r="B12" s="65"/>
      <c r="C12" s="66"/>
      <c r="D12" s="419"/>
      <c r="E12" s="433"/>
      <c r="F12" s="62"/>
      <c r="G12" s="61"/>
      <c r="H12" s="60"/>
      <c r="I12" s="452"/>
      <c r="J12" s="452"/>
      <c r="K12" s="418"/>
      <c r="L12" s="423"/>
      <c r="M12" s="432"/>
      <c r="N12" s="432" t="s">
        <v>646</v>
      </c>
      <c r="O12" s="433" t="s">
        <v>647</v>
      </c>
      <c r="P12" s="433" t="s">
        <v>648</v>
      </c>
      <c r="Q12" s="430" t="s">
        <v>649</v>
      </c>
      <c r="R12" s="73"/>
      <c r="S12" s="424" t="s">
        <v>650</v>
      </c>
      <c r="T12" s="433"/>
      <c r="U12" s="419" t="s">
        <v>624</v>
      </c>
      <c r="V12" s="419"/>
      <c r="W12" s="68" t="s">
        <v>125</v>
      </c>
      <c r="X12" s="68" t="s">
        <v>2</v>
      </c>
      <c r="Y12" s="171" t="s">
        <v>604</v>
      </c>
      <c r="Z12" s="85"/>
    </row>
    <row r="13" spans="1:26" ht="54.75" customHeight="1">
      <c r="A13" s="462"/>
      <c r="B13" s="69"/>
      <c r="C13" s="68"/>
      <c r="D13" s="464"/>
      <c r="E13" s="433"/>
      <c r="F13" s="64" t="s">
        <v>620</v>
      </c>
      <c r="G13" s="63"/>
      <c r="H13" s="64"/>
      <c r="I13" s="453"/>
      <c r="J13" s="453"/>
      <c r="K13" s="74" t="s">
        <v>626</v>
      </c>
      <c r="L13" s="74" t="s">
        <v>268</v>
      </c>
      <c r="M13" s="72" t="s">
        <v>269</v>
      </c>
      <c r="N13" s="431" t="s">
        <v>625</v>
      </c>
      <c r="O13" s="433"/>
      <c r="P13" s="433"/>
      <c r="Q13" s="431"/>
      <c r="R13" s="59" t="s">
        <v>270</v>
      </c>
      <c r="S13" s="446"/>
      <c r="T13" s="74" t="s">
        <v>271</v>
      </c>
      <c r="U13" s="72" t="s">
        <v>272</v>
      </c>
      <c r="V13" s="419"/>
      <c r="W13" s="68" t="s">
        <v>652</v>
      </c>
      <c r="X13" s="68" t="s">
        <v>652</v>
      </c>
      <c r="Y13" s="172" t="s">
        <v>652</v>
      </c>
      <c r="Z13" s="2"/>
    </row>
    <row r="14" spans="1:26" ht="12.75" customHeight="1">
      <c r="A14" s="153">
        <v>1</v>
      </c>
      <c r="B14" s="69"/>
      <c r="C14" s="68"/>
      <c r="D14" s="67">
        <v>1</v>
      </c>
      <c r="E14" s="70">
        <v>2</v>
      </c>
      <c r="F14" s="11"/>
      <c r="G14" s="8"/>
      <c r="H14" s="11"/>
      <c r="I14" s="11">
        <v>3</v>
      </c>
      <c r="J14" s="11">
        <v>4</v>
      </c>
      <c r="K14" s="13">
        <v>5</v>
      </c>
      <c r="L14" s="13">
        <v>6</v>
      </c>
      <c r="M14" s="10">
        <v>7</v>
      </c>
      <c r="N14" s="13">
        <v>8</v>
      </c>
      <c r="O14" s="8">
        <v>9</v>
      </c>
      <c r="P14" s="8">
        <v>10</v>
      </c>
      <c r="Q14" s="13">
        <v>11</v>
      </c>
      <c r="R14" s="11"/>
      <c r="S14" s="11">
        <v>12</v>
      </c>
      <c r="T14" s="13">
        <v>13</v>
      </c>
      <c r="U14" s="13">
        <v>14</v>
      </c>
      <c r="V14" s="12">
        <v>15</v>
      </c>
      <c r="W14" s="8">
        <v>16</v>
      </c>
      <c r="X14" s="177">
        <v>17</v>
      </c>
      <c r="Y14" s="173">
        <v>18</v>
      </c>
      <c r="Z14" s="2"/>
    </row>
    <row r="15" spans="1:28" ht="41.25" customHeight="1">
      <c r="A15" s="154" t="s">
        <v>658</v>
      </c>
      <c r="B15" s="59"/>
      <c r="C15" s="71"/>
      <c r="D15" s="72"/>
      <c r="E15" s="71" t="s">
        <v>273</v>
      </c>
      <c r="F15" s="11"/>
      <c r="G15" s="10"/>
      <c r="H15" s="9"/>
      <c r="I15" s="8"/>
      <c r="J15" s="8"/>
      <c r="K15" s="8"/>
      <c r="L15" s="8"/>
      <c r="M15" s="8"/>
      <c r="N15" s="8"/>
      <c r="O15" s="8"/>
      <c r="P15" s="8"/>
      <c r="Q15" s="8"/>
      <c r="R15" s="8"/>
      <c r="S15" s="8"/>
      <c r="T15" s="167" t="e">
        <f>SUM(T16+#REF!+#REF!+#REF!)</f>
        <v>#REF!</v>
      </c>
      <c r="U15" s="167" t="e">
        <f>SUM(U16+#REF!+#REF!+#REF!)</f>
        <v>#REF!</v>
      </c>
      <c r="V15" s="167" t="e">
        <f>SUM(V16+#REF!+#REF!+#REF!)</f>
        <v>#REF!</v>
      </c>
      <c r="W15" s="167" t="e">
        <f>SUM(W16+#REF!+#REF!+#REF!)</f>
        <v>#REF!</v>
      </c>
      <c r="X15" s="167" t="e">
        <f>SUM(X16+#REF!+#REF!+#REF!)</f>
        <v>#REF!</v>
      </c>
      <c r="Y15" s="174" t="e">
        <f>SUM(Y16+#REF!+#REF!+#REF!)</f>
        <v>#REF!</v>
      </c>
      <c r="Z15" s="2"/>
      <c r="AA15" s="3">
        <v>250667.8</v>
      </c>
      <c r="AB15" s="101" t="e">
        <f>SUM(V15-AA15)</f>
        <v>#REF!</v>
      </c>
    </row>
    <row r="16" spans="1:28" ht="28.5" customHeight="1">
      <c r="A16" s="155">
        <v>902</v>
      </c>
      <c r="B16" s="94"/>
      <c r="C16" s="94"/>
      <c r="D16" s="94"/>
      <c r="E16" s="94" t="s">
        <v>653</v>
      </c>
      <c r="F16" s="35"/>
      <c r="G16" s="35"/>
      <c r="H16" s="35"/>
      <c r="I16" s="458" t="s">
        <v>703</v>
      </c>
      <c r="J16" s="459"/>
      <c r="K16" s="459"/>
      <c r="L16" s="459"/>
      <c r="M16" s="459"/>
      <c r="N16" s="459"/>
      <c r="O16" s="459"/>
      <c r="P16" s="459"/>
      <c r="Q16" s="459"/>
      <c r="R16" s="459"/>
      <c r="S16" s="459"/>
      <c r="T16" s="100" t="e">
        <f>SUM(T17+T27+#REF!+#REF!+T33+T36+#REF!+#REF!+#REF!+T39+T41+T45+T50+T52+T58+#REF!+T76+#REF!+T82+#REF!+#REF!+#REF!+#REF!)</f>
        <v>#REF!</v>
      </c>
      <c r="U16" s="100" t="e">
        <f>SUM(U17+U27+#REF!+#REF!+U33+U36+#REF!+#REF!+#REF!+U39+U41+U45+U50+U52+U58+#REF!+U76+#REF!+U82+#REF!+#REF!+#REF!+#REF!)</f>
        <v>#REF!</v>
      </c>
      <c r="V16" s="100" t="e">
        <f>SUM(V17+V27+#REF!+#REF!+V33+V36+#REF!+#REF!+#REF!+V39+V41+V45+V50+V52+V58+#REF!+V76+#REF!+V82+#REF!+#REF!+#REF!+#REF!)</f>
        <v>#REF!</v>
      </c>
      <c r="W16" s="100" t="e">
        <f>SUM(W17+W27+#REF!+#REF!+W33+W36+#REF!+#REF!+#REF!+W39+W41+W45+W50+W52+W58+#REF!+W76+#REF!+W82+#REF!+#REF!+#REF!+#REF!)</f>
        <v>#REF!</v>
      </c>
      <c r="X16" s="100" t="e">
        <f>SUM(X17+X27+#REF!+#REF!+X33+X36+#REF!+#REF!+#REF!+X39+X41+X45+X50+X52+X58+#REF!+X76+#REF!+X82+#REF!+#REF!+#REF!+#REF!)</f>
        <v>#REF!</v>
      </c>
      <c r="Y16" s="100" t="e">
        <f>SUM(Y17+Y27+#REF!+#REF!+Y33+Y36+#REF!+#REF!+#REF!+Y39+Y41+Y45+Y50+Y52+Y58+#REF!+Y76+#REF!+Y82+#REF!+#REF!+#REF!+#REF!)</f>
        <v>#REF!</v>
      </c>
      <c r="Z16" s="102"/>
      <c r="AA16" s="101"/>
      <c r="AB16" s="101"/>
    </row>
    <row r="17" spans="1:26" ht="43.5" customHeight="1">
      <c r="A17" s="156">
        <v>902</v>
      </c>
      <c r="B17" s="95">
        <v>30101100</v>
      </c>
      <c r="C17" s="96" t="s">
        <v>275</v>
      </c>
      <c r="D17" s="97"/>
      <c r="E17" s="98">
        <v>30101100</v>
      </c>
      <c r="F17" s="14" t="s">
        <v>276</v>
      </c>
      <c r="G17" s="427"/>
      <c r="H17" s="457"/>
      <c r="I17" s="28" t="s">
        <v>276</v>
      </c>
      <c r="J17" s="28"/>
      <c r="K17" s="425"/>
      <c r="L17" s="434"/>
      <c r="M17" s="434"/>
      <c r="N17" s="434"/>
      <c r="O17" s="434"/>
      <c r="P17" s="434"/>
      <c r="Q17" s="434"/>
      <c r="R17" s="435"/>
      <c r="S17" s="33"/>
      <c r="T17" s="49">
        <f aca="true" t="shared" si="3" ref="T17:Y17">SUM(T18:T26)</f>
        <v>39539.49999999999</v>
      </c>
      <c r="U17" s="49">
        <f t="shared" si="3"/>
        <v>39339.1</v>
      </c>
      <c r="V17" s="49">
        <f t="shared" si="3"/>
        <v>40480</v>
      </c>
      <c r="W17" s="49">
        <f t="shared" si="3"/>
        <v>42551.100000000006</v>
      </c>
      <c r="X17" s="49">
        <f t="shared" si="3"/>
        <v>40644.5</v>
      </c>
      <c r="Y17" s="165">
        <f t="shared" si="3"/>
        <v>40656.8</v>
      </c>
      <c r="Z17" s="82"/>
    </row>
    <row r="18" spans="1:27" ht="54" customHeight="1">
      <c r="A18" s="160">
        <v>902</v>
      </c>
      <c r="B18" s="90">
        <v>30100000</v>
      </c>
      <c r="C18" s="91" t="s">
        <v>275</v>
      </c>
      <c r="D18" s="99">
        <v>30101100</v>
      </c>
      <c r="E18" s="93">
        <v>30101100</v>
      </c>
      <c r="F18" s="15" t="s">
        <v>276</v>
      </c>
      <c r="G18" s="16">
        <v>1</v>
      </c>
      <c r="H18" s="16">
        <v>602</v>
      </c>
      <c r="I18" s="15"/>
      <c r="J18" s="15"/>
      <c r="K18" s="15" t="s">
        <v>114</v>
      </c>
      <c r="L18" s="15" t="s">
        <v>115</v>
      </c>
      <c r="M18" s="15" t="s">
        <v>116</v>
      </c>
      <c r="N18" s="41" t="s">
        <v>656</v>
      </c>
      <c r="O18" s="17">
        <v>2</v>
      </c>
      <c r="P18" s="18" t="s">
        <v>3</v>
      </c>
      <c r="Q18" s="19">
        <v>120</v>
      </c>
      <c r="R18" s="20">
        <v>210</v>
      </c>
      <c r="S18" s="20">
        <v>210</v>
      </c>
      <c r="T18" s="34">
        <v>1355.9</v>
      </c>
      <c r="U18" s="34">
        <v>1355.8</v>
      </c>
      <c r="V18" s="34">
        <v>1571.6</v>
      </c>
      <c r="W18" s="34">
        <v>1571.6</v>
      </c>
      <c r="X18" s="34">
        <v>1571.6</v>
      </c>
      <c r="Y18" s="147">
        <v>1571.6</v>
      </c>
      <c r="Z18" s="79"/>
      <c r="AA18" s="101"/>
    </row>
    <row r="19" spans="1:27" ht="38.25" customHeight="1">
      <c r="A19" s="160">
        <v>902</v>
      </c>
      <c r="B19" s="90">
        <v>30100000</v>
      </c>
      <c r="C19" s="91" t="s">
        <v>275</v>
      </c>
      <c r="D19" s="99">
        <v>30101100</v>
      </c>
      <c r="E19" s="93">
        <v>30101100</v>
      </c>
      <c r="F19" s="15"/>
      <c r="G19" s="16"/>
      <c r="H19" s="16"/>
      <c r="I19" s="15"/>
      <c r="J19" s="15"/>
      <c r="K19" s="15" t="s">
        <v>126</v>
      </c>
      <c r="L19" s="15" t="s">
        <v>277</v>
      </c>
      <c r="M19" s="15" t="s">
        <v>385</v>
      </c>
      <c r="N19" s="41" t="s">
        <v>656</v>
      </c>
      <c r="O19" s="17">
        <v>4</v>
      </c>
      <c r="P19" s="18" t="s">
        <v>4</v>
      </c>
      <c r="Q19" s="19">
        <v>120</v>
      </c>
      <c r="R19" s="20">
        <v>210</v>
      </c>
      <c r="S19" s="20">
        <v>210</v>
      </c>
      <c r="T19" s="34">
        <v>32515</v>
      </c>
      <c r="U19" s="34">
        <v>32491.3</v>
      </c>
      <c r="V19" s="34">
        <v>33500.3</v>
      </c>
      <c r="W19" s="34">
        <v>33706</v>
      </c>
      <c r="X19" s="34">
        <v>33706</v>
      </c>
      <c r="Y19" s="34">
        <v>33706</v>
      </c>
      <c r="Z19" s="79"/>
      <c r="AA19" s="101"/>
    </row>
    <row r="20" spans="1:29" ht="36.75" customHeight="1">
      <c r="A20" s="160">
        <v>902</v>
      </c>
      <c r="B20" s="90">
        <v>30100000</v>
      </c>
      <c r="C20" s="91" t="s">
        <v>275</v>
      </c>
      <c r="D20" s="99">
        <v>30101100</v>
      </c>
      <c r="E20" s="93">
        <v>30101100</v>
      </c>
      <c r="F20" s="15"/>
      <c r="G20" s="16"/>
      <c r="H20" s="16"/>
      <c r="I20" s="15"/>
      <c r="J20" s="15"/>
      <c r="K20" s="15" t="s">
        <v>411</v>
      </c>
      <c r="L20" s="15" t="s">
        <v>412</v>
      </c>
      <c r="M20" s="15" t="s">
        <v>413</v>
      </c>
      <c r="N20" s="41" t="s">
        <v>656</v>
      </c>
      <c r="O20" s="17">
        <v>4</v>
      </c>
      <c r="P20" s="18" t="s">
        <v>4</v>
      </c>
      <c r="Q20" s="19">
        <v>120</v>
      </c>
      <c r="R20" s="20">
        <v>210</v>
      </c>
      <c r="S20" s="42" t="s">
        <v>657</v>
      </c>
      <c r="T20" s="34">
        <v>703.2</v>
      </c>
      <c r="U20" s="34">
        <v>693</v>
      </c>
      <c r="V20" s="34">
        <v>220.5</v>
      </c>
      <c r="W20" s="34">
        <v>226</v>
      </c>
      <c r="X20" s="34">
        <v>226</v>
      </c>
      <c r="Y20" s="166">
        <v>226</v>
      </c>
      <c r="Z20" s="79"/>
      <c r="AA20" s="101"/>
      <c r="AB20" s="101"/>
      <c r="AC20" s="101"/>
    </row>
    <row r="21" spans="1:26" ht="33.75" customHeight="1">
      <c r="A21" s="160">
        <v>902</v>
      </c>
      <c r="B21" s="90">
        <v>30100000</v>
      </c>
      <c r="C21" s="91" t="s">
        <v>275</v>
      </c>
      <c r="D21" s="99">
        <v>30101100</v>
      </c>
      <c r="E21" s="93">
        <v>30101100</v>
      </c>
      <c r="F21" s="15"/>
      <c r="G21" s="16"/>
      <c r="H21" s="16"/>
      <c r="I21" s="15"/>
      <c r="J21" s="15"/>
      <c r="K21" s="15" t="s">
        <v>417</v>
      </c>
      <c r="L21" s="15" t="s">
        <v>416</v>
      </c>
      <c r="M21" s="15" t="s">
        <v>420</v>
      </c>
      <c r="N21" s="41" t="s">
        <v>656</v>
      </c>
      <c r="O21" s="17">
        <v>4</v>
      </c>
      <c r="P21" s="18" t="s">
        <v>4</v>
      </c>
      <c r="Q21" s="19">
        <v>240</v>
      </c>
      <c r="R21" s="20">
        <v>0</v>
      </c>
      <c r="S21" s="42" t="s">
        <v>657</v>
      </c>
      <c r="T21" s="34">
        <v>2813.2</v>
      </c>
      <c r="U21" s="34">
        <v>2774.8</v>
      </c>
      <c r="V21" s="34">
        <v>2854.1</v>
      </c>
      <c r="W21" s="34">
        <v>4902.9</v>
      </c>
      <c r="X21" s="34">
        <v>3161.2</v>
      </c>
      <c r="Y21" s="166">
        <v>3173.5</v>
      </c>
      <c r="Z21" s="79"/>
    </row>
    <row r="22" spans="1:30" ht="35.25" customHeight="1">
      <c r="A22" s="160">
        <v>902</v>
      </c>
      <c r="B22" s="90">
        <v>30100000</v>
      </c>
      <c r="C22" s="91" t="s">
        <v>275</v>
      </c>
      <c r="D22" s="99">
        <v>30101100</v>
      </c>
      <c r="E22" s="93">
        <v>30101100</v>
      </c>
      <c r="F22" s="15"/>
      <c r="G22" s="16"/>
      <c r="H22" s="16"/>
      <c r="I22" s="15"/>
      <c r="J22" s="15"/>
      <c r="K22" s="15" t="s">
        <v>418</v>
      </c>
      <c r="L22" s="15" t="s">
        <v>416</v>
      </c>
      <c r="M22" s="15" t="s">
        <v>419</v>
      </c>
      <c r="N22" s="41" t="s">
        <v>656</v>
      </c>
      <c r="O22" s="17">
        <v>4</v>
      </c>
      <c r="P22" s="18" t="s">
        <v>4</v>
      </c>
      <c r="Q22" s="19">
        <v>240</v>
      </c>
      <c r="R22" s="20">
        <v>223</v>
      </c>
      <c r="S22" s="20">
        <v>223</v>
      </c>
      <c r="T22" s="34">
        <v>1415.7</v>
      </c>
      <c r="U22" s="34">
        <v>1415.5</v>
      </c>
      <c r="V22" s="34">
        <v>1364.9</v>
      </c>
      <c r="W22" s="34">
        <v>1614.3</v>
      </c>
      <c r="X22" s="34">
        <v>1614.3</v>
      </c>
      <c r="Y22" s="166">
        <v>1614.3</v>
      </c>
      <c r="Z22" s="1"/>
      <c r="AD22" s="101"/>
    </row>
    <row r="23" spans="1:30" ht="30" customHeight="1">
      <c r="A23" s="160">
        <v>902</v>
      </c>
      <c r="B23" s="90">
        <v>30100000</v>
      </c>
      <c r="C23" s="91" t="s">
        <v>275</v>
      </c>
      <c r="D23" s="99">
        <v>30101100</v>
      </c>
      <c r="E23" s="93">
        <v>30101100</v>
      </c>
      <c r="F23" s="15"/>
      <c r="G23" s="16"/>
      <c r="H23" s="16"/>
      <c r="I23" s="15"/>
      <c r="J23" s="15"/>
      <c r="K23" s="15"/>
      <c r="L23" s="15"/>
      <c r="M23" s="15"/>
      <c r="N23" s="41" t="s">
        <v>656</v>
      </c>
      <c r="O23" s="17">
        <v>4</v>
      </c>
      <c r="P23" s="18" t="s">
        <v>4</v>
      </c>
      <c r="Q23" s="19">
        <v>240</v>
      </c>
      <c r="R23" s="20">
        <v>0</v>
      </c>
      <c r="S23" s="42" t="s">
        <v>123</v>
      </c>
      <c r="T23" s="34">
        <v>88.7</v>
      </c>
      <c r="U23" s="34">
        <v>88.4</v>
      </c>
      <c r="V23" s="34">
        <v>439.7</v>
      </c>
      <c r="W23" s="34">
        <v>164.9</v>
      </c>
      <c r="X23" s="34">
        <v>0</v>
      </c>
      <c r="Y23" s="166">
        <v>0</v>
      </c>
      <c r="Z23" s="1"/>
      <c r="AA23" s="101"/>
      <c r="AD23" s="101"/>
    </row>
    <row r="24" spans="1:33" ht="31.5" customHeight="1">
      <c r="A24" s="160">
        <v>902</v>
      </c>
      <c r="B24" s="90">
        <v>30100000</v>
      </c>
      <c r="C24" s="91" t="s">
        <v>275</v>
      </c>
      <c r="D24" s="99">
        <v>30101100</v>
      </c>
      <c r="E24" s="93">
        <v>30101100</v>
      </c>
      <c r="F24" s="15"/>
      <c r="G24" s="16"/>
      <c r="H24" s="16"/>
      <c r="I24" s="15"/>
      <c r="J24" s="15"/>
      <c r="K24" s="15"/>
      <c r="L24" s="15"/>
      <c r="M24" s="15"/>
      <c r="N24" s="41" t="s">
        <v>656</v>
      </c>
      <c r="O24" s="17">
        <v>4</v>
      </c>
      <c r="P24" s="18" t="s">
        <v>4</v>
      </c>
      <c r="Q24" s="19">
        <v>850</v>
      </c>
      <c r="R24" s="20">
        <v>0</v>
      </c>
      <c r="S24" s="42" t="s">
        <v>657</v>
      </c>
      <c r="T24" s="34">
        <v>587.8</v>
      </c>
      <c r="U24" s="34">
        <v>461.1</v>
      </c>
      <c r="V24" s="34">
        <v>448.9</v>
      </c>
      <c r="W24" s="34">
        <v>305.4</v>
      </c>
      <c r="X24" s="34">
        <v>305.4</v>
      </c>
      <c r="Y24" s="166">
        <v>305.4</v>
      </c>
      <c r="Z24" s="79">
        <f>SUM(V19:V24)</f>
        <v>38828.4</v>
      </c>
      <c r="AA24" s="79">
        <f>SUM(W19:W24)</f>
        <v>40919.50000000001</v>
      </c>
      <c r="AB24" s="79">
        <f>SUM(X19:X24)</f>
        <v>39012.9</v>
      </c>
      <c r="AC24" s="79">
        <f>SUM(Y19:Y24)</f>
        <v>39025.200000000004</v>
      </c>
      <c r="AD24" s="79"/>
      <c r="AE24" s="79"/>
      <c r="AF24" s="79"/>
      <c r="AG24" s="79"/>
    </row>
    <row r="25" spans="1:33" ht="31.5" customHeight="1">
      <c r="A25" s="160">
        <v>902</v>
      </c>
      <c r="B25" s="90">
        <v>30100000</v>
      </c>
      <c r="C25" s="91" t="s">
        <v>275</v>
      </c>
      <c r="D25" s="99">
        <v>30101100</v>
      </c>
      <c r="E25" s="93">
        <v>30101100</v>
      </c>
      <c r="F25" s="15"/>
      <c r="G25" s="16"/>
      <c r="H25" s="16"/>
      <c r="I25" s="15"/>
      <c r="J25" s="15"/>
      <c r="K25" s="15"/>
      <c r="L25" s="15"/>
      <c r="M25" s="15"/>
      <c r="N25" s="41" t="s">
        <v>656</v>
      </c>
      <c r="O25" s="17">
        <v>13</v>
      </c>
      <c r="P25" s="18" t="s">
        <v>5</v>
      </c>
      <c r="Q25" s="19">
        <v>850</v>
      </c>
      <c r="R25" s="20"/>
      <c r="S25" s="42" t="s">
        <v>657</v>
      </c>
      <c r="T25" s="34">
        <v>60</v>
      </c>
      <c r="U25" s="34">
        <v>59.2</v>
      </c>
      <c r="V25" s="34">
        <v>60</v>
      </c>
      <c r="W25" s="34">
        <v>60</v>
      </c>
      <c r="X25" s="34">
        <v>60</v>
      </c>
      <c r="Y25" s="166">
        <v>60</v>
      </c>
      <c r="Z25" s="79"/>
      <c r="AA25" s="79"/>
      <c r="AB25" s="79"/>
      <c r="AC25" s="79"/>
      <c r="AD25" s="79"/>
      <c r="AE25" s="79"/>
      <c r="AF25" s="79"/>
      <c r="AG25" s="79"/>
    </row>
    <row r="26" spans="1:30" ht="31.5" customHeight="1">
      <c r="A26" s="160">
        <v>902</v>
      </c>
      <c r="B26" s="90">
        <v>30100000</v>
      </c>
      <c r="C26" s="91" t="s">
        <v>275</v>
      </c>
      <c r="D26" s="99">
        <v>30101100</v>
      </c>
      <c r="E26" s="93">
        <v>30101100</v>
      </c>
      <c r="F26" s="15" t="s">
        <v>276</v>
      </c>
      <c r="G26" s="16">
        <v>2</v>
      </c>
      <c r="H26" s="16">
        <v>0</v>
      </c>
      <c r="I26" s="15"/>
      <c r="J26" s="15"/>
      <c r="K26" s="15"/>
      <c r="L26" s="15"/>
      <c r="M26" s="15"/>
      <c r="N26" s="41" t="s">
        <v>656</v>
      </c>
      <c r="O26" s="17">
        <v>13</v>
      </c>
      <c r="P26" s="18" t="s">
        <v>74</v>
      </c>
      <c r="Q26" s="19">
        <v>850</v>
      </c>
      <c r="R26" s="20"/>
      <c r="S26" s="42" t="s">
        <v>657</v>
      </c>
      <c r="T26" s="34">
        <v>0</v>
      </c>
      <c r="U26" s="34">
        <v>0</v>
      </c>
      <c r="V26" s="34">
        <v>20</v>
      </c>
      <c r="W26" s="34">
        <v>0</v>
      </c>
      <c r="X26" s="34">
        <v>0</v>
      </c>
      <c r="Y26" s="166">
        <v>0</v>
      </c>
      <c r="Z26" s="79"/>
      <c r="AD26" s="101"/>
    </row>
    <row r="27" spans="1:26" ht="56.25" customHeight="1">
      <c r="A27" s="158">
        <v>902</v>
      </c>
      <c r="B27" s="86">
        <v>30103000</v>
      </c>
      <c r="C27" s="87" t="s">
        <v>275</v>
      </c>
      <c r="D27" s="88"/>
      <c r="E27" s="89">
        <v>30103000</v>
      </c>
      <c r="F27" s="29" t="s">
        <v>278</v>
      </c>
      <c r="G27" s="440"/>
      <c r="H27" s="441"/>
      <c r="I27" s="28" t="s">
        <v>278</v>
      </c>
      <c r="J27" s="28"/>
      <c r="K27" s="445"/>
      <c r="L27" s="445"/>
      <c r="M27" s="445"/>
      <c r="N27" s="445"/>
      <c r="O27" s="445"/>
      <c r="P27" s="445"/>
      <c r="Q27" s="445"/>
      <c r="R27" s="425"/>
      <c r="S27" s="28"/>
      <c r="T27" s="49">
        <f aca="true" t="shared" si="4" ref="T27:Y27">SUM(T28:T32)</f>
        <v>554.7</v>
      </c>
      <c r="U27" s="49">
        <f t="shared" si="4"/>
        <v>554.7</v>
      </c>
      <c r="V27" s="49">
        <f t="shared" si="4"/>
        <v>1231</v>
      </c>
      <c r="W27" s="49">
        <f t="shared" si="4"/>
        <v>824.6</v>
      </c>
      <c r="X27" s="49">
        <f t="shared" si="4"/>
        <v>831.1</v>
      </c>
      <c r="Y27" s="165">
        <f t="shared" si="4"/>
        <v>837.6</v>
      </c>
      <c r="Z27" s="83"/>
    </row>
    <row r="28" spans="1:26" ht="50.25" customHeight="1">
      <c r="A28" s="160">
        <v>902</v>
      </c>
      <c r="B28" s="90">
        <v>30100000</v>
      </c>
      <c r="C28" s="91" t="s">
        <v>275</v>
      </c>
      <c r="D28" s="99">
        <v>30103000</v>
      </c>
      <c r="E28" s="93">
        <v>30103000</v>
      </c>
      <c r="F28" s="15" t="s">
        <v>278</v>
      </c>
      <c r="G28" s="16">
        <v>1</v>
      </c>
      <c r="H28" s="16">
        <v>602</v>
      </c>
      <c r="I28" s="15"/>
      <c r="J28" s="15"/>
      <c r="K28" s="15" t="s">
        <v>114</v>
      </c>
      <c r="L28" s="15" t="s">
        <v>117</v>
      </c>
      <c r="M28" s="15" t="s">
        <v>116</v>
      </c>
      <c r="N28" s="41" t="s">
        <v>656</v>
      </c>
      <c r="O28" s="17">
        <v>13</v>
      </c>
      <c r="P28" s="18">
        <v>811026</v>
      </c>
      <c r="Q28" s="19">
        <v>410</v>
      </c>
      <c r="R28" s="20">
        <v>0</v>
      </c>
      <c r="S28" s="42" t="s">
        <v>657</v>
      </c>
      <c r="T28" s="34">
        <v>0</v>
      </c>
      <c r="U28" s="34">
        <v>0</v>
      </c>
      <c r="V28" s="34">
        <v>536.5</v>
      </c>
      <c r="W28" s="34">
        <v>0</v>
      </c>
      <c r="X28" s="34">
        <v>0</v>
      </c>
      <c r="Y28" s="166">
        <v>0</v>
      </c>
      <c r="Z28" s="1"/>
    </row>
    <row r="29" spans="1:26" ht="41.25" customHeight="1">
      <c r="A29" s="160">
        <v>902</v>
      </c>
      <c r="B29" s="90">
        <v>30100000</v>
      </c>
      <c r="C29" s="91" t="s">
        <v>275</v>
      </c>
      <c r="D29" s="99">
        <v>30103000</v>
      </c>
      <c r="E29" s="93">
        <v>30103000</v>
      </c>
      <c r="F29" s="15"/>
      <c r="G29" s="16"/>
      <c r="H29" s="16"/>
      <c r="I29" s="15"/>
      <c r="J29" s="15"/>
      <c r="K29" s="15" t="s">
        <v>134</v>
      </c>
      <c r="L29" s="15" t="s">
        <v>279</v>
      </c>
      <c r="M29" s="15" t="s">
        <v>385</v>
      </c>
      <c r="N29" s="41" t="s">
        <v>656</v>
      </c>
      <c r="O29" s="17">
        <v>13</v>
      </c>
      <c r="P29" s="18" t="s">
        <v>6</v>
      </c>
      <c r="Q29" s="19">
        <v>240</v>
      </c>
      <c r="R29" s="20">
        <v>0</v>
      </c>
      <c r="S29" s="42" t="s">
        <v>657</v>
      </c>
      <c r="T29" s="34">
        <v>554.7</v>
      </c>
      <c r="U29" s="34">
        <v>554.7</v>
      </c>
      <c r="V29" s="34">
        <v>355.4</v>
      </c>
      <c r="W29" s="34">
        <v>350</v>
      </c>
      <c r="X29" s="34">
        <v>355</v>
      </c>
      <c r="Y29" s="166">
        <v>359</v>
      </c>
      <c r="Z29" s="1"/>
    </row>
    <row r="30" spans="1:26" ht="44.25" customHeight="1">
      <c r="A30" s="160">
        <v>902</v>
      </c>
      <c r="B30" s="90">
        <v>30100000</v>
      </c>
      <c r="C30" s="91" t="s">
        <v>275</v>
      </c>
      <c r="D30" s="99">
        <v>30103000</v>
      </c>
      <c r="E30" s="93">
        <v>30103000</v>
      </c>
      <c r="F30" s="15"/>
      <c r="G30" s="16"/>
      <c r="H30" s="16"/>
      <c r="I30" s="15"/>
      <c r="J30" s="15"/>
      <c r="K30" s="15" t="s">
        <v>411</v>
      </c>
      <c r="L30" s="15" t="s">
        <v>421</v>
      </c>
      <c r="M30" s="15" t="s">
        <v>413</v>
      </c>
      <c r="N30" s="41" t="s">
        <v>656</v>
      </c>
      <c r="O30" s="17">
        <v>13</v>
      </c>
      <c r="P30" s="18" t="s">
        <v>6</v>
      </c>
      <c r="Q30" s="19">
        <v>850</v>
      </c>
      <c r="R30" s="20">
        <v>0</v>
      </c>
      <c r="S30" s="42" t="s">
        <v>657</v>
      </c>
      <c r="T30" s="34">
        <v>0</v>
      </c>
      <c r="U30" s="34">
        <v>0</v>
      </c>
      <c r="V30" s="34">
        <v>4.1</v>
      </c>
      <c r="W30" s="34">
        <v>21</v>
      </c>
      <c r="X30" s="34">
        <v>22.5</v>
      </c>
      <c r="Y30" s="166">
        <v>25</v>
      </c>
      <c r="Z30" s="1"/>
    </row>
    <row r="31" spans="1:26" ht="58.5" customHeight="1">
      <c r="A31" s="160">
        <v>902</v>
      </c>
      <c r="B31" s="90">
        <v>30100000</v>
      </c>
      <c r="C31" s="91" t="s">
        <v>275</v>
      </c>
      <c r="D31" s="99">
        <v>30103000</v>
      </c>
      <c r="E31" s="93">
        <v>30103000</v>
      </c>
      <c r="F31" s="15"/>
      <c r="G31" s="16"/>
      <c r="H31" s="16"/>
      <c r="I31" s="15"/>
      <c r="J31" s="15"/>
      <c r="K31" s="15" t="s">
        <v>452</v>
      </c>
      <c r="L31" s="15" t="s">
        <v>280</v>
      </c>
      <c r="M31" s="15" t="s">
        <v>451</v>
      </c>
      <c r="N31" s="41" t="s">
        <v>656</v>
      </c>
      <c r="O31" s="17">
        <v>13</v>
      </c>
      <c r="P31" s="18">
        <v>5611005</v>
      </c>
      <c r="Q31" s="19">
        <v>240</v>
      </c>
      <c r="R31" s="20"/>
      <c r="S31" s="42" t="s">
        <v>657</v>
      </c>
      <c r="T31" s="34">
        <v>0</v>
      </c>
      <c r="U31" s="34">
        <v>0</v>
      </c>
      <c r="V31" s="34">
        <v>297.1</v>
      </c>
      <c r="W31" s="34">
        <v>396.6</v>
      </c>
      <c r="X31" s="34">
        <v>396.6</v>
      </c>
      <c r="Y31" s="166">
        <v>396.6</v>
      </c>
      <c r="Z31" s="79">
        <f>SUM(V30:V31)</f>
        <v>301.20000000000005</v>
      </c>
    </row>
    <row r="32" spans="1:26" ht="79.5" customHeight="1">
      <c r="A32" s="160">
        <v>902</v>
      </c>
      <c r="B32" s="90">
        <v>30100000</v>
      </c>
      <c r="C32" s="91" t="s">
        <v>275</v>
      </c>
      <c r="D32" s="99">
        <v>30103000</v>
      </c>
      <c r="E32" s="93">
        <v>30103000</v>
      </c>
      <c r="F32" s="15"/>
      <c r="G32" s="16"/>
      <c r="H32" s="16"/>
      <c r="I32" s="15"/>
      <c r="J32" s="15"/>
      <c r="K32" s="15" t="s">
        <v>659</v>
      </c>
      <c r="L32" s="15" t="s">
        <v>280</v>
      </c>
      <c r="M32" s="15" t="s">
        <v>741</v>
      </c>
      <c r="N32" s="41" t="s">
        <v>656</v>
      </c>
      <c r="O32" s="17">
        <v>13</v>
      </c>
      <c r="P32" s="18">
        <v>5611005</v>
      </c>
      <c r="Q32" s="19">
        <v>240</v>
      </c>
      <c r="R32" s="20"/>
      <c r="S32" s="42" t="s">
        <v>449</v>
      </c>
      <c r="T32" s="34">
        <v>0</v>
      </c>
      <c r="U32" s="34">
        <v>0</v>
      </c>
      <c r="V32" s="34">
        <v>37.9</v>
      </c>
      <c r="W32" s="34">
        <v>57</v>
      </c>
      <c r="X32" s="34">
        <v>57</v>
      </c>
      <c r="Y32" s="166">
        <v>57</v>
      </c>
      <c r="Z32" s="79"/>
    </row>
    <row r="33" spans="1:26" ht="78.75" customHeight="1">
      <c r="A33" s="159">
        <v>902</v>
      </c>
      <c r="B33" s="103">
        <v>30104000</v>
      </c>
      <c r="C33" s="104" t="s">
        <v>275</v>
      </c>
      <c r="D33" s="105"/>
      <c r="E33" s="106">
        <v>30106100</v>
      </c>
      <c r="F33" s="14" t="s">
        <v>386</v>
      </c>
      <c r="G33" s="426"/>
      <c r="H33" s="427"/>
      <c r="I33" s="28" t="s">
        <v>410</v>
      </c>
      <c r="J33" s="52"/>
      <c r="K33" s="75"/>
      <c r="L33" s="75"/>
      <c r="M33" s="75"/>
      <c r="N33" s="107"/>
      <c r="O33" s="53"/>
      <c r="P33" s="54"/>
      <c r="Q33" s="55"/>
      <c r="R33" s="39"/>
      <c r="S33" s="108"/>
      <c r="T33" s="51">
        <f aca="true" t="shared" si="5" ref="T33:Y33">SUM(T34:T35)</f>
        <v>0</v>
      </c>
      <c r="U33" s="51">
        <f t="shared" si="5"/>
        <v>0</v>
      </c>
      <c r="V33" s="51">
        <f t="shared" si="5"/>
        <v>0</v>
      </c>
      <c r="W33" s="51">
        <f t="shared" si="5"/>
        <v>570</v>
      </c>
      <c r="X33" s="51">
        <f t="shared" si="5"/>
        <v>320</v>
      </c>
      <c r="Y33" s="170">
        <f t="shared" si="5"/>
        <v>320</v>
      </c>
      <c r="Z33" s="1"/>
    </row>
    <row r="34" spans="1:26" ht="39.75" customHeight="1">
      <c r="A34" s="160">
        <v>902</v>
      </c>
      <c r="B34" s="90">
        <v>30100000</v>
      </c>
      <c r="C34" s="91" t="s">
        <v>275</v>
      </c>
      <c r="D34" s="99">
        <v>30103000</v>
      </c>
      <c r="E34" s="93">
        <v>30106100</v>
      </c>
      <c r="F34" s="14"/>
      <c r="G34" s="16"/>
      <c r="H34" s="27"/>
      <c r="I34" s="31"/>
      <c r="J34" s="31"/>
      <c r="K34" s="15" t="s">
        <v>114</v>
      </c>
      <c r="L34" s="15" t="s">
        <v>374</v>
      </c>
      <c r="M34" s="15" t="s">
        <v>116</v>
      </c>
      <c r="N34" s="17">
        <v>300</v>
      </c>
      <c r="O34" s="17">
        <v>14</v>
      </c>
      <c r="P34" s="18" t="s">
        <v>415</v>
      </c>
      <c r="Q34" s="19">
        <v>240</v>
      </c>
      <c r="R34" s="30"/>
      <c r="S34" s="43" t="s">
        <v>657</v>
      </c>
      <c r="T34" s="34">
        <v>0</v>
      </c>
      <c r="U34" s="34">
        <v>0</v>
      </c>
      <c r="V34" s="34">
        <v>0</v>
      </c>
      <c r="W34" s="34">
        <v>570</v>
      </c>
      <c r="X34" s="34">
        <v>320</v>
      </c>
      <c r="Y34" s="166">
        <v>320</v>
      </c>
      <c r="Z34" s="1"/>
    </row>
    <row r="35" spans="1:26" ht="39.75" customHeight="1">
      <c r="A35" s="160">
        <v>902</v>
      </c>
      <c r="B35" s="90">
        <v>30100000</v>
      </c>
      <c r="C35" s="91" t="s">
        <v>275</v>
      </c>
      <c r="D35" s="99">
        <v>30103000</v>
      </c>
      <c r="E35" s="93">
        <v>30106100</v>
      </c>
      <c r="F35" s="14"/>
      <c r="G35" s="16"/>
      <c r="H35" s="27"/>
      <c r="I35" s="31"/>
      <c r="J35" s="31"/>
      <c r="K35" s="15" t="s">
        <v>411</v>
      </c>
      <c r="L35" s="15" t="s">
        <v>414</v>
      </c>
      <c r="M35" s="15" t="s">
        <v>413</v>
      </c>
      <c r="N35" s="41"/>
      <c r="O35" s="17"/>
      <c r="P35" s="18"/>
      <c r="Q35" s="19"/>
      <c r="R35" s="30"/>
      <c r="S35" s="43"/>
      <c r="T35" s="34"/>
      <c r="U35" s="34"/>
      <c r="V35" s="34"/>
      <c r="W35" s="34"/>
      <c r="X35" s="34"/>
      <c r="Y35" s="166"/>
      <c r="Z35" s="1"/>
    </row>
    <row r="36" spans="1:26" ht="56.25" customHeight="1">
      <c r="A36" s="158">
        <v>902</v>
      </c>
      <c r="B36" s="86">
        <v>30107000</v>
      </c>
      <c r="C36" s="87" t="s">
        <v>275</v>
      </c>
      <c r="D36" s="88"/>
      <c r="E36" s="89">
        <v>30107000</v>
      </c>
      <c r="F36" s="14" t="s">
        <v>694</v>
      </c>
      <c r="G36" s="426"/>
      <c r="H36" s="427"/>
      <c r="I36" s="28" t="s">
        <v>694</v>
      </c>
      <c r="J36" s="28"/>
      <c r="K36" s="445"/>
      <c r="L36" s="445"/>
      <c r="M36" s="445"/>
      <c r="N36" s="445"/>
      <c r="O36" s="445"/>
      <c r="P36" s="445"/>
      <c r="Q36" s="445"/>
      <c r="R36" s="425"/>
      <c r="S36" s="28"/>
      <c r="T36" s="49">
        <f aca="true" t="shared" si="6" ref="T36:Z36">SUM(T37:T38)</f>
        <v>463.6</v>
      </c>
      <c r="U36" s="49">
        <f t="shared" si="6"/>
        <v>414.70000000000005</v>
      </c>
      <c r="V36" s="49">
        <f t="shared" si="6"/>
        <v>406.1</v>
      </c>
      <c r="W36" s="49">
        <f t="shared" si="6"/>
        <v>946</v>
      </c>
      <c r="X36" s="49">
        <f t="shared" si="6"/>
        <v>938</v>
      </c>
      <c r="Y36" s="165">
        <f t="shared" si="6"/>
        <v>938</v>
      </c>
      <c r="Z36" s="83">
        <f t="shared" si="6"/>
        <v>16928892.08</v>
      </c>
    </row>
    <row r="37" spans="1:27" ht="54" customHeight="1">
      <c r="A37" s="160">
        <v>902</v>
      </c>
      <c r="B37" s="90">
        <v>30100000</v>
      </c>
      <c r="C37" s="91" t="s">
        <v>275</v>
      </c>
      <c r="D37" s="99">
        <v>30107000</v>
      </c>
      <c r="E37" s="93">
        <v>30107000</v>
      </c>
      <c r="F37" s="15" t="s">
        <v>694</v>
      </c>
      <c r="G37" s="16">
        <v>1</v>
      </c>
      <c r="H37" s="16">
        <v>602</v>
      </c>
      <c r="I37" s="15"/>
      <c r="J37" s="15"/>
      <c r="K37" s="15" t="s">
        <v>114</v>
      </c>
      <c r="L37" s="15" t="s">
        <v>118</v>
      </c>
      <c r="M37" s="15" t="s">
        <v>116</v>
      </c>
      <c r="N37" s="17">
        <v>300</v>
      </c>
      <c r="O37" s="17">
        <v>9</v>
      </c>
      <c r="P37" s="18" t="s">
        <v>7</v>
      </c>
      <c r="Q37" s="19">
        <v>240</v>
      </c>
      <c r="R37" s="20"/>
      <c r="S37" s="42" t="s">
        <v>657</v>
      </c>
      <c r="T37" s="34">
        <v>90.6</v>
      </c>
      <c r="U37" s="34">
        <v>90.6</v>
      </c>
      <c r="V37" s="34">
        <v>0</v>
      </c>
      <c r="W37" s="34">
        <v>0</v>
      </c>
      <c r="X37" s="34">
        <v>0</v>
      </c>
      <c r="Y37" s="166">
        <v>0</v>
      </c>
      <c r="Z37" s="1">
        <v>16928892.08</v>
      </c>
      <c r="AA37" s="101">
        <f>SUM(V36+V50+V39)</f>
        <v>410.20000000000005</v>
      </c>
    </row>
    <row r="38" spans="1:26" ht="51.75" customHeight="1">
      <c r="A38" s="160">
        <v>902</v>
      </c>
      <c r="B38" s="90">
        <v>30100000</v>
      </c>
      <c r="C38" s="91" t="s">
        <v>275</v>
      </c>
      <c r="D38" s="99">
        <v>30107000</v>
      </c>
      <c r="E38" s="93">
        <v>30107000</v>
      </c>
      <c r="F38" s="15"/>
      <c r="G38" s="16"/>
      <c r="H38" s="16"/>
      <c r="I38" s="15"/>
      <c r="J38" s="15"/>
      <c r="K38" s="15" t="s">
        <v>137</v>
      </c>
      <c r="L38" s="15" t="s">
        <v>737</v>
      </c>
      <c r="M38" s="15" t="s">
        <v>138</v>
      </c>
      <c r="N38" s="17">
        <v>300</v>
      </c>
      <c r="O38" s="17">
        <v>9</v>
      </c>
      <c r="P38" s="18" t="s">
        <v>8</v>
      </c>
      <c r="Q38" s="19">
        <v>240</v>
      </c>
      <c r="R38" s="20">
        <v>0</v>
      </c>
      <c r="S38" s="42" t="s">
        <v>657</v>
      </c>
      <c r="T38" s="34">
        <v>373</v>
      </c>
      <c r="U38" s="34">
        <v>324.1</v>
      </c>
      <c r="V38" s="34">
        <v>406.1</v>
      </c>
      <c r="W38" s="34">
        <v>946</v>
      </c>
      <c r="X38" s="34">
        <v>938</v>
      </c>
      <c r="Y38" s="166">
        <v>938</v>
      </c>
      <c r="Z38" s="1"/>
    </row>
    <row r="39" spans="1:27" ht="93" customHeight="1">
      <c r="A39" s="158">
        <v>902</v>
      </c>
      <c r="B39" s="86">
        <v>30121000</v>
      </c>
      <c r="C39" s="87" t="s">
        <v>275</v>
      </c>
      <c r="D39" s="88"/>
      <c r="E39" s="89">
        <v>30121000</v>
      </c>
      <c r="F39" s="14" t="s">
        <v>141</v>
      </c>
      <c r="G39" s="426"/>
      <c r="H39" s="427"/>
      <c r="I39" s="28" t="s">
        <v>344</v>
      </c>
      <c r="J39" s="28"/>
      <c r="K39" s="445"/>
      <c r="L39" s="445"/>
      <c r="M39" s="445"/>
      <c r="N39" s="445"/>
      <c r="O39" s="445"/>
      <c r="P39" s="445"/>
      <c r="Q39" s="445"/>
      <c r="R39" s="425"/>
      <c r="S39" s="28"/>
      <c r="T39" s="49">
        <f aca="true" t="shared" si="7" ref="T39:Y39">SUM(T40:T40)</f>
        <v>0</v>
      </c>
      <c r="U39" s="49">
        <f t="shared" si="7"/>
        <v>0</v>
      </c>
      <c r="V39" s="49">
        <f t="shared" si="7"/>
        <v>2.1</v>
      </c>
      <c r="W39" s="49">
        <f t="shared" si="7"/>
        <v>4.2</v>
      </c>
      <c r="X39" s="49">
        <f t="shared" si="7"/>
        <v>4.2</v>
      </c>
      <c r="Y39" s="165">
        <f t="shared" si="7"/>
        <v>4.2</v>
      </c>
      <c r="Z39" s="83">
        <f>SUM(Z40)</f>
        <v>108872.04</v>
      </c>
      <c r="AA39" s="3">
        <f>SUM(AA40:AA40)</f>
        <v>38646</v>
      </c>
    </row>
    <row r="40" spans="1:27" ht="54" customHeight="1">
      <c r="A40" s="160">
        <v>902</v>
      </c>
      <c r="B40" s="90">
        <v>30100000</v>
      </c>
      <c r="C40" s="91" t="s">
        <v>275</v>
      </c>
      <c r="D40" s="99">
        <v>30121000</v>
      </c>
      <c r="E40" s="93">
        <v>30121000</v>
      </c>
      <c r="F40" s="15" t="s">
        <v>141</v>
      </c>
      <c r="G40" s="16">
        <v>1</v>
      </c>
      <c r="H40" s="16">
        <v>602</v>
      </c>
      <c r="I40" s="15"/>
      <c r="J40" s="15"/>
      <c r="K40" s="15" t="s">
        <v>114</v>
      </c>
      <c r="L40" s="15" t="s">
        <v>120</v>
      </c>
      <c r="M40" s="15" t="s">
        <v>116</v>
      </c>
      <c r="N40" s="17">
        <v>300</v>
      </c>
      <c r="O40" s="17">
        <v>9</v>
      </c>
      <c r="P40" s="18" t="s">
        <v>9</v>
      </c>
      <c r="Q40" s="19">
        <v>240</v>
      </c>
      <c r="R40" s="20">
        <v>0</v>
      </c>
      <c r="S40" s="42" t="s">
        <v>657</v>
      </c>
      <c r="T40" s="34">
        <v>0</v>
      </c>
      <c r="U40" s="34">
        <v>0</v>
      </c>
      <c r="V40" s="34">
        <v>2.1</v>
      </c>
      <c r="W40" s="34">
        <v>4.2</v>
      </c>
      <c r="X40" s="34">
        <v>4.2</v>
      </c>
      <c r="Y40" s="166">
        <v>4.2</v>
      </c>
      <c r="Z40" s="1">
        <v>108872.04</v>
      </c>
      <c r="AA40" s="3">
        <v>38646</v>
      </c>
    </row>
    <row r="41" spans="1:27" ht="105.75" customHeight="1">
      <c r="A41" s="158">
        <v>902</v>
      </c>
      <c r="B41" s="86">
        <v>30122000</v>
      </c>
      <c r="C41" s="87" t="s">
        <v>275</v>
      </c>
      <c r="D41" s="88"/>
      <c r="E41" s="89">
        <v>30122000</v>
      </c>
      <c r="F41" s="14" t="s">
        <v>143</v>
      </c>
      <c r="G41" s="426"/>
      <c r="H41" s="427"/>
      <c r="I41" s="28" t="s">
        <v>704</v>
      </c>
      <c r="J41" s="28" t="s">
        <v>332</v>
      </c>
      <c r="K41" s="445"/>
      <c r="L41" s="445"/>
      <c r="M41" s="445"/>
      <c r="N41" s="445"/>
      <c r="O41" s="445"/>
      <c r="P41" s="445"/>
      <c r="Q41" s="445"/>
      <c r="R41" s="425"/>
      <c r="S41" s="28"/>
      <c r="T41" s="49">
        <f aca="true" t="shared" si="8" ref="T41:Y41">SUM(T42:T44)</f>
        <v>0</v>
      </c>
      <c r="U41" s="49">
        <f t="shared" si="8"/>
        <v>0</v>
      </c>
      <c r="V41" s="49">
        <f t="shared" si="8"/>
        <v>45.5</v>
      </c>
      <c r="W41" s="49">
        <f t="shared" si="8"/>
        <v>4.6</v>
      </c>
      <c r="X41" s="49">
        <f t="shared" si="8"/>
        <v>4.6</v>
      </c>
      <c r="Y41" s="49">
        <f t="shared" si="8"/>
        <v>4.6</v>
      </c>
      <c r="Z41" s="83" t="e">
        <f>SUM(#REF!)</f>
        <v>#REF!</v>
      </c>
      <c r="AA41" s="3" t="e">
        <f>SUM(#REF!)</f>
        <v>#REF!</v>
      </c>
    </row>
    <row r="42" spans="1:26" ht="55.5" customHeight="1">
      <c r="A42" s="160">
        <v>902</v>
      </c>
      <c r="B42" s="90">
        <v>30100000</v>
      </c>
      <c r="C42" s="91" t="s">
        <v>275</v>
      </c>
      <c r="D42" s="99">
        <v>30122000</v>
      </c>
      <c r="E42" s="93">
        <v>30122000</v>
      </c>
      <c r="F42" s="14"/>
      <c r="G42" s="16"/>
      <c r="H42" s="27"/>
      <c r="I42" s="31"/>
      <c r="J42" s="31"/>
      <c r="K42" s="15" t="s">
        <v>54</v>
      </c>
      <c r="L42" s="15" t="s">
        <v>140</v>
      </c>
      <c r="M42" s="15" t="s">
        <v>50</v>
      </c>
      <c r="N42" s="17">
        <v>400</v>
      </c>
      <c r="O42" s="17">
        <v>12</v>
      </c>
      <c r="P42" s="18" t="s">
        <v>701</v>
      </c>
      <c r="Q42" s="19">
        <v>120</v>
      </c>
      <c r="R42" s="20">
        <v>310</v>
      </c>
      <c r="S42" s="42" t="s">
        <v>163</v>
      </c>
      <c r="T42" s="34">
        <v>0</v>
      </c>
      <c r="U42" s="34">
        <v>0</v>
      </c>
      <c r="V42" s="34">
        <v>1.8</v>
      </c>
      <c r="W42" s="34">
        <v>0.2</v>
      </c>
      <c r="X42" s="34">
        <v>0.2</v>
      </c>
      <c r="Y42" s="166">
        <v>0.2</v>
      </c>
      <c r="Z42" s="1"/>
    </row>
    <row r="43" spans="1:26" ht="24.75" customHeight="1">
      <c r="A43" s="160">
        <v>902</v>
      </c>
      <c r="B43" s="90">
        <v>30100000</v>
      </c>
      <c r="C43" s="91" t="s">
        <v>275</v>
      </c>
      <c r="D43" s="99">
        <v>30122000</v>
      </c>
      <c r="E43" s="93">
        <v>30122000</v>
      </c>
      <c r="F43" s="14"/>
      <c r="G43" s="16"/>
      <c r="H43" s="27"/>
      <c r="I43" s="31"/>
      <c r="J43" s="31"/>
      <c r="K43" s="15"/>
      <c r="L43" s="15"/>
      <c r="M43" s="15"/>
      <c r="N43" s="17">
        <v>400</v>
      </c>
      <c r="O43" s="17">
        <v>12</v>
      </c>
      <c r="P43" s="18" t="s">
        <v>701</v>
      </c>
      <c r="Q43" s="19">
        <v>120</v>
      </c>
      <c r="R43" s="20">
        <v>310</v>
      </c>
      <c r="S43" s="42" t="s">
        <v>657</v>
      </c>
      <c r="T43" s="34">
        <v>0</v>
      </c>
      <c r="U43" s="34">
        <v>0</v>
      </c>
      <c r="V43" s="34">
        <v>20.7</v>
      </c>
      <c r="W43" s="34">
        <v>2.1</v>
      </c>
      <c r="X43" s="34">
        <v>2.1</v>
      </c>
      <c r="Y43" s="166">
        <v>2.1</v>
      </c>
      <c r="Z43" s="1"/>
    </row>
    <row r="44" spans="1:26" ht="25.5" customHeight="1">
      <c r="A44" s="160">
        <v>902</v>
      </c>
      <c r="B44" s="90">
        <v>30100000</v>
      </c>
      <c r="C44" s="91" t="s">
        <v>275</v>
      </c>
      <c r="D44" s="99">
        <v>30122000</v>
      </c>
      <c r="E44" s="93">
        <v>30122000</v>
      </c>
      <c r="F44" s="14"/>
      <c r="G44" s="16"/>
      <c r="H44" s="27"/>
      <c r="I44" s="31"/>
      <c r="J44" s="31"/>
      <c r="K44" s="15"/>
      <c r="L44" s="15"/>
      <c r="M44" s="15"/>
      <c r="N44" s="17">
        <v>400</v>
      </c>
      <c r="O44" s="17">
        <v>12</v>
      </c>
      <c r="P44" s="18" t="s">
        <v>701</v>
      </c>
      <c r="Q44" s="19">
        <v>240</v>
      </c>
      <c r="R44" s="20">
        <v>310</v>
      </c>
      <c r="S44" s="42" t="s">
        <v>657</v>
      </c>
      <c r="T44" s="34">
        <v>0</v>
      </c>
      <c r="U44" s="34">
        <v>0</v>
      </c>
      <c r="V44" s="34">
        <v>23</v>
      </c>
      <c r="W44" s="34">
        <v>2.3</v>
      </c>
      <c r="X44" s="34">
        <v>2.3</v>
      </c>
      <c r="Y44" s="166">
        <v>2.3</v>
      </c>
      <c r="Z44" s="1"/>
    </row>
    <row r="45" spans="1:26" ht="69.75" customHeight="1">
      <c r="A45" s="158">
        <v>902</v>
      </c>
      <c r="B45" s="86">
        <v>30124000</v>
      </c>
      <c r="C45" s="87" t="s">
        <v>275</v>
      </c>
      <c r="D45" s="88"/>
      <c r="E45" s="89">
        <v>30123000</v>
      </c>
      <c r="F45" s="29"/>
      <c r="G45" s="37"/>
      <c r="H45" s="38"/>
      <c r="I45" s="40" t="s">
        <v>725</v>
      </c>
      <c r="J45" s="52"/>
      <c r="K45" s="75"/>
      <c r="L45" s="75"/>
      <c r="M45" s="75"/>
      <c r="N45" s="53"/>
      <c r="O45" s="53"/>
      <c r="P45" s="54"/>
      <c r="Q45" s="55"/>
      <c r="R45" s="39"/>
      <c r="S45" s="76"/>
      <c r="T45" s="138">
        <f aca="true" t="shared" si="9" ref="T45:Y45">SUM(T46:T47)</f>
        <v>9</v>
      </c>
      <c r="U45" s="138">
        <f t="shared" si="9"/>
        <v>9</v>
      </c>
      <c r="V45" s="138">
        <f t="shared" si="9"/>
        <v>9</v>
      </c>
      <c r="W45" s="138">
        <f t="shared" si="9"/>
        <v>65.1</v>
      </c>
      <c r="X45" s="138">
        <f t="shared" si="9"/>
        <v>13.1</v>
      </c>
      <c r="Y45" s="176">
        <f t="shared" si="9"/>
        <v>13.1</v>
      </c>
      <c r="Z45" s="83">
        <f>SUM(Z46)</f>
        <v>140240</v>
      </c>
    </row>
    <row r="46" spans="1:27" ht="51" customHeight="1">
      <c r="A46" s="160">
        <v>902</v>
      </c>
      <c r="B46" s="90"/>
      <c r="C46" s="91"/>
      <c r="D46" s="92"/>
      <c r="E46" s="93">
        <v>30123000</v>
      </c>
      <c r="F46" s="14"/>
      <c r="G46" s="16"/>
      <c r="H46" s="27"/>
      <c r="I46" s="31"/>
      <c r="J46" s="31"/>
      <c r="K46" s="15" t="s">
        <v>114</v>
      </c>
      <c r="L46" s="15" t="s">
        <v>726</v>
      </c>
      <c r="M46" s="15" t="s">
        <v>116</v>
      </c>
      <c r="N46" s="17">
        <v>200</v>
      </c>
      <c r="O46" s="17">
        <v>4</v>
      </c>
      <c r="P46" s="18" t="s">
        <v>10</v>
      </c>
      <c r="Q46" s="19">
        <v>240</v>
      </c>
      <c r="R46" s="20">
        <v>0</v>
      </c>
      <c r="S46" s="42" t="s">
        <v>657</v>
      </c>
      <c r="T46" s="34">
        <v>9</v>
      </c>
      <c r="U46" s="34">
        <v>9</v>
      </c>
      <c r="V46" s="34">
        <v>9</v>
      </c>
      <c r="W46" s="34">
        <v>13.1</v>
      </c>
      <c r="X46" s="34">
        <v>13.1</v>
      </c>
      <c r="Y46" s="166">
        <v>13.1</v>
      </c>
      <c r="Z46" s="1">
        <v>140240</v>
      </c>
      <c r="AA46" s="3">
        <v>9000</v>
      </c>
    </row>
    <row r="47" spans="1:26" ht="34.5" customHeight="1">
      <c r="A47" s="160">
        <v>902</v>
      </c>
      <c r="B47" s="90"/>
      <c r="C47" s="91"/>
      <c r="D47" s="92"/>
      <c r="E47" s="93">
        <v>30123000</v>
      </c>
      <c r="F47" s="14"/>
      <c r="G47" s="16"/>
      <c r="H47" s="27"/>
      <c r="I47" s="31"/>
      <c r="J47" s="31"/>
      <c r="K47" s="15" t="s">
        <v>126</v>
      </c>
      <c r="L47" s="15" t="s">
        <v>727</v>
      </c>
      <c r="M47" s="15" t="s">
        <v>385</v>
      </c>
      <c r="N47" s="17">
        <v>200</v>
      </c>
      <c r="O47" s="17">
        <v>4</v>
      </c>
      <c r="P47" s="18" t="s">
        <v>10</v>
      </c>
      <c r="Q47" s="19">
        <v>240</v>
      </c>
      <c r="R47" s="20">
        <v>0</v>
      </c>
      <c r="S47" s="42" t="s">
        <v>123</v>
      </c>
      <c r="T47" s="34">
        <v>0</v>
      </c>
      <c r="U47" s="34">
        <v>0</v>
      </c>
      <c r="V47" s="34">
        <v>0</v>
      </c>
      <c r="W47" s="34">
        <v>52</v>
      </c>
      <c r="X47" s="34">
        <v>0</v>
      </c>
      <c r="Y47" s="166">
        <v>0</v>
      </c>
      <c r="Z47" s="1"/>
    </row>
    <row r="48" spans="1:26" ht="40.5" customHeight="1">
      <c r="A48" s="160">
        <v>902</v>
      </c>
      <c r="B48" s="90"/>
      <c r="C48" s="91"/>
      <c r="D48" s="92"/>
      <c r="E48" s="93">
        <v>30123000</v>
      </c>
      <c r="F48" s="14"/>
      <c r="G48" s="16"/>
      <c r="H48" s="27"/>
      <c r="I48" s="31"/>
      <c r="J48" s="31"/>
      <c r="K48" s="15" t="s">
        <v>411</v>
      </c>
      <c r="L48" s="15" t="s">
        <v>428</v>
      </c>
      <c r="M48" s="15" t="s">
        <v>413</v>
      </c>
      <c r="N48" s="17"/>
      <c r="O48" s="17"/>
      <c r="P48" s="18"/>
      <c r="Q48" s="19"/>
      <c r="R48" s="30"/>
      <c r="S48" s="43"/>
      <c r="T48" s="34"/>
      <c r="U48" s="34"/>
      <c r="V48" s="34"/>
      <c r="W48" s="34"/>
      <c r="X48" s="34"/>
      <c r="Y48" s="166"/>
      <c r="Z48" s="1"/>
    </row>
    <row r="49" spans="1:26" ht="63.75" customHeight="1">
      <c r="A49" s="160">
        <v>902</v>
      </c>
      <c r="B49" s="90"/>
      <c r="C49" s="91"/>
      <c r="D49" s="92"/>
      <c r="E49" s="93">
        <v>30123000</v>
      </c>
      <c r="F49" s="14"/>
      <c r="G49" s="16"/>
      <c r="H49" s="27"/>
      <c r="I49" s="31"/>
      <c r="J49" s="31"/>
      <c r="K49" s="15" t="s">
        <v>380</v>
      </c>
      <c r="L49" s="15" t="s">
        <v>298</v>
      </c>
      <c r="M49" s="15" t="s">
        <v>381</v>
      </c>
      <c r="N49" s="17"/>
      <c r="O49" s="17"/>
      <c r="P49" s="18"/>
      <c r="Q49" s="19"/>
      <c r="R49" s="30"/>
      <c r="S49" s="43"/>
      <c r="T49" s="34"/>
      <c r="U49" s="34"/>
      <c r="V49" s="34"/>
      <c r="W49" s="34"/>
      <c r="X49" s="34"/>
      <c r="Y49" s="166"/>
      <c r="Z49" s="1"/>
    </row>
    <row r="50" spans="1:26" ht="45" customHeight="1">
      <c r="A50" s="158">
        <v>902</v>
      </c>
      <c r="B50" s="86">
        <v>30124000</v>
      </c>
      <c r="C50" s="87" t="s">
        <v>275</v>
      </c>
      <c r="D50" s="88"/>
      <c r="E50" s="89">
        <v>30124000</v>
      </c>
      <c r="F50" s="14" t="s">
        <v>293</v>
      </c>
      <c r="G50" s="426"/>
      <c r="H50" s="427"/>
      <c r="I50" s="28" t="s">
        <v>293</v>
      </c>
      <c r="J50" s="28"/>
      <c r="K50" s="445"/>
      <c r="L50" s="445"/>
      <c r="M50" s="445"/>
      <c r="N50" s="445"/>
      <c r="O50" s="445"/>
      <c r="P50" s="445"/>
      <c r="Q50" s="445"/>
      <c r="R50" s="425"/>
      <c r="S50" s="28"/>
      <c r="T50" s="49">
        <f aca="true" t="shared" si="10" ref="T50:Y50">SUM(T51:T51)</f>
        <v>0</v>
      </c>
      <c r="U50" s="49">
        <f t="shared" si="10"/>
        <v>0</v>
      </c>
      <c r="V50" s="49">
        <f t="shared" si="10"/>
        <v>2</v>
      </c>
      <c r="W50" s="49">
        <f t="shared" si="10"/>
        <v>10</v>
      </c>
      <c r="X50" s="49">
        <f t="shared" si="10"/>
        <v>10</v>
      </c>
      <c r="Y50" s="165">
        <f t="shared" si="10"/>
        <v>10</v>
      </c>
      <c r="Z50" s="83">
        <f>SUM(Z51)</f>
        <v>1000</v>
      </c>
    </row>
    <row r="51" spans="1:27" ht="56.25" customHeight="1">
      <c r="A51" s="160">
        <v>902</v>
      </c>
      <c r="B51" s="90">
        <v>30100000</v>
      </c>
      <c r="C51" s="91" t="s">
        <v>275</v>
      </c>
      <c r="D51" s="99">
        <v>30124000</v>
      </c>
      <c r="E51" s="93">
        <v>30124000</v>
      </c>
      <c r="F51" s="15" t="s">
        <v>293</v>
      </c>
      <c r="G51" s="16">
        <v>2</v>
      </c>
      <c r="H51" s="16">
        <v>0</v>
      </c>
      <c r="I51" s="15"/>
      <c r="J51" s="15"/>
      <c r="K51" s="15" t="s">
        <v>114</v>
      </c>
      <c r="L51" s="15" t="s">
        <v>121</v>
      </c>
      <c r="M51" s="15" t="s">
        <v>116</v>
      </c>
      <c r="N51" s="17">
        <v>300</v>
      </c>
      <c r="O51" s="17">
        <v>9</v>
      </c>
      <c r="P51" s="18" t="s">
        <v>11</v>
      </c>
      <c r="Q51" s="19">
        <v>240</v>
      </c>
      <c r="R51" s="20">
        <v>0</v>
      </c>
      <c r="S51" s="42" t="s">
        <v>657</v>
      </c>
      <c r="T51" s="34">
        <v>0</v>
      </c>
      <c r="U51" s="34">
        <v>0</v>
      </c>
      <c r="V51" s="34">
        <v>2</v>
      </c>
      <c r="W51" s="34">
        <v>10</v>
      </c>
      <c r="X51" s="34">
        <v>10</v>
      </c>
      <c r="Y51" s="166">
        <v>10</v>
      </c>
      <c r="Z51" s="1">
        <v>1000</v>
      </c>
      <c r="AA51" s="3">
        <v>10000</v>
      </c>
    </row>
    <row r="52" spans="1:27" ht="152.25" customHeight="1">
      <c r="A52" s="158">
        <v>902</v>
      </c>
      <c r="B52" s="86">
        <v>30125000</v>
      </c>
      <c r="C52" s="87" t="s">
        <v>275</v>
      </c>
      <c r="D52" s="88"/>
      <c r="E52" s="89">
        <v>30125000</v>
      </c>
      <c r="F52" s="14" t="s">
        <v>145</v>
      </c>
      <c r="G52" s="426"/>
      <c r="H52" s="427"/>
      <c r="I52" s="28" t="s">
        <v>705</v>
      </c>
      <c r="J52" s="28"/>
      <c r="K52" s="445"/>
      <c r="L52" s="445"/>
      <c r="M52" s="445"/>
      <c r="N52" s="445"/>
      <c r="O52" s="445"/>
      <c r="P52" s="445"/>
      <c r="Q52" s="445"/>
      <c r="R52" s="425"/>
      <c r="S52" s="28"/>
      <c r="T52" s="49">
        <f aca="true" t="shared" si="11" ref="T52:Y52">SUM(T53:T57)</f>
        <v>1068.5</v>
      </c>
      <c r="U52" s="49">
        <f t="shared" si="11"/>
        <v>1068.4</v>
      </c>
      <c r="V52" s="49">
        <f t="shared" si="11"/>
        <v>670</v>
      </c>
      <c r="W52" s="49">
        <f t="shared" si="11"/>
        <v>996.7</v>
      </c>
      <c r="X52" s="49">
        <f t="shared" si="11"/>
        <v>996.7</v>
      </c>
      <c r="Y52" s="165">
        <f t="shared" si="11"/>
        <v>996.7</v>
      </c>
      <c r="Z52" s="83">
        <f>SUM(Z53)</f>
        <v>397301.13</v>
      </c>
      <c r="AA52" s="3">
        <f>SUM(AA53:AA57)</f>
        <v>478000</v>
      </c>
    </row>
    <row r="53" spans="1:27" ht="51" customHeight="1">
      <c r="A53" s="160">
        <v>902</v>
      </c>
      <c r="B53" s="90">
        <v>30100000</v>
      </c>
      <c r="C53" s="91" t="s">
        <v>275</v>
      </c>
      <c r="D53" s="99">
        <v>30125000</v>
      </c>
      <c r="E53" s="93">
        <v>30125000</v>
      </c>
      <c r="F53" s="15" t="s">
        <v>145</v>
      </c>
      <c r="G53" s="16">
        <v>1</v>
      </c>
      <c r="H53" s="16">
        <v>410</v>
      </c>
      <c r="I53" s="15"/>
      <c r="J53" s="15"/>
      <c r="K53" s="15" t="s">
        <v>114</v>
      </c>
      <c r="L53" s="15" t="s">
        <v>122</v>
      </c>
      <c r="M53" s="15" t="s">
        <v>116</v>
      </c>
      <c r="N53" s="17">
        <v>100</v>
      </c>
      <c r="O53" s="17">
        <v>13</v>
      </c>
      <c r="P53" s="18">
        <v>1211054</v>
      </c>
      <c r="Q53" s="19">
        <v>630</v>
      </c>
      <c r="R53" s="20">
        <v>310</v>
      </c>
      <c r="S53" s="42" t="s">
        <v>657</v>
      </c>
      <c r="T53" s="34">
        <v>0</v>
      </c>
      <c r="U53" s="34">
        <v>0</v>
      </c>
      <c r="V53" s="34">
        <v>250</v>
      </c>
      <c r="W53" s="34">
        <v>25</v>
      </c>
      <c r="X53" s="34">
        <v>25</v>
      </c>
      <c r="Y53" s="166">
        <v>25</v>
      </c>
      <c r="Z53" s="1">
        <v>397301.13</v>
      </c>
      <c r="AA53" s="3">
        <v>478000</v>
      </c>
    </row>
    <row r="54" spans="1:26" ht="33.75" customHeight="1">
      <c r="A54" s="160">
        <v>902</v>
      </c>
      <c r="B54" s="90">
        <v>30100000</v>
      </c>
      <c r="C54" s="91" t="s">
        <v>275</v>
      </c>
      <c r="D54" s="99">
        <v>30125000</v>
      </c>
      <c r="E54" s="93">
        <v>30125000</v>
      </c>
      <c r="F54" s="15"/>
      <c r="G54" s="16"/>
      <c r="H54" s="16"/>
      <c r="I54" s="15"/>
      <c r="J54" s="15"/>
      <c r="K54" s="15" t="s">
        <v>126</v>
      </c>
      <c r="L54" s="15" t="s">
        <v>729</v>
      </c>
      <c r="M54" s="15" t="s">
        <v>385</v>
      </c>
      <c r="N54" s="17">
        <v>100</v>
      </c>
      <c r="O54" s="17">
        <v>13</v>
      </c>
      <c r="P54" s="18" t="s">
        <v>12</v>
      </c>
      <c r="Q54" s="19">
        <v>630</v>
      </c>
      <c r="R54" s="20">
        <v>310</v>
      </c>
      <c r="S54" s="42" t="s">
        <v>657</v>
      </c>
      <c r="T54" s="34">
        <v>550</v>
      </c>
      <c r="U54" s="34">
        <v>550</v>
      </c>
      <c r="V54" s="34">
        <v>0</v>
      </c>
      <c r="W54" s="34">
        <v>0</v>
      </c>
      <c r="X54" s="34">
        <v>0</v>
      </c>
      <c r="Y54" s="166">
        <v>0</v>
      </c>
      <c r="Z54" s="1"/>
    </row>
    <row r="55" spans="1:26" ht="45" customHeight="1">
      <c r="A55" s="160">
        <v>902</v>
      </c>
      <c r="B55" s="90">
        <v>30100000</v>
      </c>
      <c r="C55" s="91" t="s">
        <v>275</v>
      </c>
      <c r="D55" s="99">
        <v>30125000</v>
      </c>
      <c r="E55" s="93">
        <v>30125000</v>
      </c>
      <c r="F55" s="15"/>
      <c r="G55" s="16"/>
      <c r="H55" s="16"/>
      <c r="I55" s="15"/>
      <c r="J55" s="15"/>
      <c r="K55" s="15" t="s">
        <v>411</v>
      </c>
      <c r="L55" s="15" t="s">
        <v>430</v>
      </c>
      <c r="M55" s="15" t="s">
        <v>413</v>
      </c>
      <c r="N55" s="17">
        <v>400</v>
      </c>
      <c r="O55" s="17">
        <v>5</v>
      </c>
      <c r="P55" s="18" t="s">
        <v>57</v>
      </c>
      <c r="Q55" s="19">
        <v>240</v>
      </c>
      <c r="R55" s="20">
        <v>0</v>
      </c>
      <c r="S55" s="42" t="s">
        <v>657</v>
      </c>
      <c r="T55" s="34">
        <v>233.5</v>
      </c>
      <c r="U55" s="34">
        <v>233.4</v>
      </c>
      <c r="V55" s="34">
        <v>101.9</v>
      </c>
      <c r="W55" s="34">
        <v>650</v>
      </c>
      <c r="X55" s="34">
        <v>650</v>
      </c>
      <c r="Y55" s="166">
        <v>650</v>
      </c>
      <c r="Z55" s="1"/>
    </row>
    <row r="56" spans="1:26" ht="74.25" customHeight="1">
      <c r="A56" s="160">
        <v>902</v>
      </c>
      <c r="B56" s="90">
        <v>30100000</v>
      </c>
      <c r="C56" s="91" t="s">
        <v>275</v>
      </c>
      <c r="D56" s="99">
        <v>30125000</v>
      </c>
      <c r="E56" s="93">
        <v>30125000</v>
      </c>
      <c r="F56" s="15"/>
      <c r="G56" s="16"/>
      <c r="H56" s="16"/>
      <c r="I56" s="15"/>
      <c r="J56" s="15"/>
      <c r="K56" s="15" t="s">
        <v>636</v>
      </c>
      <c r="L56" s="15" t="s">
        <v>140</v>
      </c>
      <c r="M56" s="15" t="s">
        <v>637</v>
      </c>
      <c r="N56" s="17">
        <v>400</v>
      </c>
      <c r="O56" s="17">
        <v>5</v>
      </c>
      <c r="P56" s="18" t="s">
        <v>57</v>
      </c>
      <c r="Q56" s="19">
        <v>360</v>
      </c>
      <c r="R56" s="20">
        <v>0</v>
      </c>
      <c r="S56" s="42" t="s">
        <v>657</v>
      </c>
      <c r="T56" s="34">
        <v>285</v>
      </c>
      <c r="U56" s="34">
        <v>285</v>
      </c>
      <c r="V56" s="34">
        <v>198.1</v>
      </c>
      <c r="W56" s="34">
        <v>0</v>
      </c>
      <c r="X56" s="34">
        <v>0</v>
      </c>
      <c r="Y56" s="166">
        <v>0</v>
      </c>
      <c r="Z56" s="1"/>
    </row>
    <row r="57" spans="1:26" ht="73.5" customHeight="1">
      <c r="A57" s="160">
        <v>902</v>
      </c>
      <c r="B57" s="90">
        <v>30100000</v>
      </c>
      <c r="C57" s="91" t="s">
        <v>275</v>
      </c>
      <c r="D57" s="99">
        <v>30125000</v>
      </c>
      <c r="E57" s="93">
        <v>30125000</v>
      </c>
      <c r="F57" s="15"/>
      <c r="G57" s="16"/>
      <c r="H57" s="16"/>
      <c r="I57" s="15"/>
      <c r="J57" s="15"/>
      <c r="K57" s="15" t="s">
        <v>339</v>
      </c>
      <c r="L57" s="15" t="s">
        <v>140</v>
      </c>
      <c r="M57" s="15" t="s">
        <v>340</v>
      </c>
      <c r="N57" s="17">
        <v>400</v>
      </c>
      <c r="O57" s="17">
        <v>12</v>
      </c>
      <c r="P57" s="18">
        <v>911050</v>
      </c>
      <c r="Q57" s="19">
        <v>810</v>
      </c>
      <c r="R57" s="20">
        <v>0</v>
      </c>
      <c r="S57" s="42" t="s">
        <v>657</v>
      </c>
      <c r="T57" s="34">
        <v>0</v>
      </c>
      <c r="U57" s="34">
        <v>0</v>
      </c>
      <c r="V57" s="34">
        <v>120</v>
      </c>
      <c r="W57" s="34">
        <v>321.7</v>
      </c>
      <c r="X57" s="34">
        <v>321.7</v>
      </c>
      <c r="Y57" s="166">
        <v>321.7</v>
      </c>
      <c r="Z57" s="1"/>
    </row>
    <row r="58" spans="1:34" ht="138" customHeight="1">
      <c r="A58" s="158">
        <v>902</v>
      </c>
      <c r="B58" s="86">
        <v>30130000</v>
      </c>
      <c r="C58" s="87" t="s">
        <v>275</v>
      </c>
      <c r="D58" s="88"/>
      <c r="E58" s="89">
        <v>30130000</v>
      </c>
      <c r="F58" s="14" t="s">
        <v>146</v>
      </c>
      <c r="G58" s="426"/>
      <c r="H58" s="427"/>
      <c r="I58" s="28" t="s">
        <v>706</v>
      </c>
      <c r="J58" s="28"/>
      <c r="K58" s="445"/>
      <c r="L58" s="445"/>
      <c r="M58" s="445"/>
      <c r="N58" s="445"/>
      <c r="O58" s="445"/>
      <c r="P58" s="445"/>
      <c r="Q58" s="445"/>
      <c r="R58" s="425"/>
      <c r="S58" s="28"/>
      <c r="T58" s="49">
        <f aca="true" t="shared" si="12" ref="T58:Y58">SUM(T59:T75)</f>
        <v>22626.999999999996</v>
      </c>
      <c r="U58" s="49">
        <f t="shared" si="12"/>
        <v>22546.199999999997</v>
      </c>
      <c r="V58" s="49">
        <f t="shared" si="12"/>
        <v>26651.799999999996</v>
      </c>
      <c r="W58" s="49">
        <f t="shared" si="12"/>
        <v>30860.199999999997</v>
      </c>
      <c r="X58" s="49">
        <f t="shared" si="12"/>
        <v>30401.499999999996</v>
      </c>
      <c r="Y58" s="165">
        <f t="shared" si="12"/>
        <v>30480.8</v>
      </c>
      <c r="Z58" s="84"/>
      <c r="AA58" s="3">
        <f>SUM(AA59:AA75)</f>
        <v>45260.700000000004</v>
      </c>
      <c r="AB58" s="3">
        <f>SUM(AB59:AB75)</f>
        <v>36049.4</v>
      </c>
      <c r="AC58" s="131"/>
      <c r="AD58" s="3">
        <f>SUM(AD59:AD75)</f>
        <v>22606.800000000003</v>
      </c>
      <c r="AE58" s="3">
        <f>SUM(AE59:AE75)</f>
        <v>16898.3</v>
      </c>
      <c r="AF58" s="131">
        <f>SUM(AA58:AD58)</f>
        <v>103916.90000000001</v>
      </c>
      <c r="AG58" s="133"/>
      <c r="AH58" s="133"/>
    </row>
    <row r="59" spans="1:34" ht="52.5" customHeight="1">
      <c r="A59" s="160">
        <v>902</v>
      </c>
      <c r="B59" s="90">
        <v>30100000</v>
      </c>
      <c r="C59" s="91" t="s">
        <v>275</v>
      </c>
      <c r="D59" s="99">
        <v>30130000</v>
      </c>
      <c r="E59" s="93">
        <v>30130000</v>
      </c>
      <c r="F59" s="15" t="s">
        <v>146</v>
      </c>
      <c r="G59" s="16">
        <v>2</v>
      </c>
      <c r="H59" s="16">
        <v>0</v>
      </c>
      <c r="I59" s="15"/>
      <c r="J59" s="15"/>
      <c r="K59" s="15" t="s">
        <v>114</v>
      </c>
      <c r="L59" s="15" t="s">
        <v>124</v>
      </c>
      <c r="M59" s="15" t="s">
        <v>116</v>
      </c>
      <c r="N59" s="17">
        <v>100</v>
      </c>
      <c r="O59" s="17">
        <v>13</v>
      </c>
      <c r="P59" s="18" t="s">
        <v>597</v>
      </c>
      <c r="Q59" s="19">
        <v>110</v>
      </c>
      <c r="R59" s="20">
        <v>0</v>
      </c>
      <c r="S59" s="42" t="s">
        <v>163</v>
      </c>
      <c r="T59" s="34">
        <v>6134.7</v>
      </c>
      <c r="U59" s="34">
        <v>6127.4</v>
      </c>
      <c r="V59" s="34">
        <v>6212.2</v>
      </c>
      <c r="W59" s="34">
        <v>6213.1</v>
      </c>
      <c r="X59" s="34">
        <v>6213.1</v>
      </c>
      <c r="Y59" s="34">
        <v>6213.1</v>
      </c>
      <c r="Z59" s="145">
        <v>111</v>
      </c>
      <c r="AA59" s="129">
        <v>8859.5</v>
      </c>
      <c r="AB59" s="130"/>
      <c r="AC59" s="132"/>
      <c r="AD59" s="3">
        <v>5512.4</v>
      </c>
      <c r="AF59" s="131">
        <f>SUM(AA59:AD59)</f>
        <v>14371.9</v>
      </c>
      <c r="AG59" s="133"/>
      <c r="AH59" s="133"/>
    </row>
    <row r="60" spans="1:34" ht="33.75" customHeight="1">
      <c r="A60" s="160">
        <v>902</v>
      </c>
      <c r="B60" s="90">
        <v>30100000</v>
      </c>
      <c r="C60" s="91" t="s">
        <v>275</v>
      </c>
      <c r="D60" s="99">
        <v>30130000</v>
      </c>
      <c r="E60" s="93">
        <v>30130000</v>
      </c>
      <c r="F60" s="15"/>
      <c r="G60" s="16"/>
      <c r="H60" s="16"/>
      <c r="I60" s="15"/>
      <c r="J60" s="15"/>
      <c r="K60" s="15" t="s">
        <v>126</v>
      </c>
      <c r="L60" s="15" t="s">
        <v>730</v>
      </c>
      <c r="M60" s="15" t="s">
        <v>385</v>
      </c>
      <c r="N60" s="17">
        <v>100</v>
      </c>
      <c r="O60" s="17">
        <v>13</v>
      </c>
      <c r="P60" s="18" t="s">
        <v>597</v>
      </c>
      <c r="Q60" s="19">
        <v>110</v>
      </c>
      <c r="R60" s="20">
        <v>0</v>
      </c>
      <c r="S60" s="42" t="s">
        <v>657</v>
      </c>
      <c r="T60" s="34">
        <v>0</v>
      </c>
      <c r="U60" s="34">
        <v>0</v>
      </c>
      <c r="V60" s="34">
        <v>0</v>
      </c>
      <c r="W60" s="34">
        <v>9</v>
      </c>
      <c r="X60" s="34">
        <v>9</v>
      </c>
      <c r="Y60" s="34">
        <v>9</v>
      </c>
      <c r="Z60" s="145"/>
      <c r="AA60" s="129"/>
      <c r="AB60" s="130"/>
      <c r="AC60" s="132"/>
      <c r="AF60" s="131"/>
      <c r="AG60" s="133"/>
      <c r="AH60" s="133"/>
    </row>
    <row r="61" spans="1:34" ht="39.75" customHeight="1">
      <c r="A61" s="160">
        <v>902</v>
      </c>
      <c r="B61" s="90">
        <v>30100000</v>
      </c>
      <c r="C61" s="91" t="s">
        <v>275</v>
      </c>
      <c r="D61" s="99">
        <v>30130000</v>
      </c>
      <c r="E61" s="93">
        <v>30130000</v>
      </c>
      <c r="F61" s="15"/>
      <c r="G61" s="16"/>
      <c r="H61" s="16"/>
      <c r="I61" s="15"/>
      <c r="J61" s="15"/>
      <c r="K61" s="15" t="s">
        <v>411</v>
      </c>
      <c r="L61" s="15" t="s">
        <v>431</v>
      </c>
      <c r="M61" s="15" t="s">
        <v>413</v>
      </c>
      <c r="N61" s="17">
        <v>100</v>
      </c>
      <c r="O61" s="17">
        <v>13</v>
      </c>
      <c r="P61" s="18" t="s">
        <v>597</v>
      </c>
      <c r="Q61" s="19">
        <v>240</v>
      </c>
      <c r="R61" s="20">
        <v>210</v>
      </c>
      <c r="S61" s="42" t="s">
        <v>657</v>
      </c>
      <c r="T61" s="34">
        <v>948</v>
      </c>
      <c r="U61" s="34">
        <v>947.4</v>
      </c>
      <c r="V61" s="34">
        <v>774.7</v>
      </c>
      <c r="W61" s="34">
        <v>1295.4</v>
      </c>
      <c r="X61" s="34">
        <v>1259.2</v>
      </c>
      <c r="Y61" s="166">
        <v>1295.4</v>
      </c>
      <c r="Z61" s="145"/>
      <c r="AA61" s="129"/>
      <c r="AB61" s="130"/>
      <c r="AC61" s="132"/>
      <c r="AF61" s="131"/>
      <c r="AG61" s="133"/>
      <c r="AH61" s="133"/>
    </row>
    <row r="62" spans="1:34" ht="40.5" customHeight="1">
      <c r="A62" s="160">
        <v>902</v>
      </c>
      <c r="B62" s="90">
        <v>30100000</v>
      </c>
      <c r="C62" s="91" t="s">
        <v>275</v>
      </c>
      <c r="D62" s="99">
        <v>30130000</v>
      </c>
      <c r="E62" s="93">
        <v>30130000</v>
      </c>
      <c r="F62" s="15" t="s">
        <v>146</v>
      </c>
      <c r="G62" s="16">
        <v>2</v>
      </c>
      <c r="H62" s="16">
        <v>0</v>
      </c>
      <c r="I62" s="15"/>
      <c r="J62" s="15"/>
      <c r="K62" s="15" t="s">
        <v>383</v>
      </c>
      <c r="L62" s="15" t="s">
        <v>698</v>
      </c>
      <c r="M62" s="15" t="s">
        <v>159</v>
      </c>
      <c r="N62" s="17">
        <v>100</v>
      </c>
      <c r="O62" s="17">
        <v>13</v>
      </c>
      <c r="P62" s="18" t="s">
        <v>597</v>
      </c>
      <c r="Q62" s="19">
        <v>240</v>
      </c>
      <c r="R62" s="20">
        <v>210</v>
      </c>
      <c r="S62" s="20">
        <v>310</v>
      </c>
      <c r="T62" s="34">
        <v>38.4</v>
      </c>
      <c r="U62" s="34">
        <v>38.3</v>
      </c>
      <c r="V62" s="34">
        <v>0</v>
      </c>
      <c r="W62" s="34">
        <v>0</v>
      </c>
      <c r="X62" s="34">
        <v>0</v>
      </c>
      <c r="Y62" s="34">
        <v>0</v>
      </c>
      <c r="Z62" s="145">
        <v>112</v>
      </c>
      <c r="AA62" s="130">
        <v>7.2</v>
      </c>
      <c r="AB62" s="130"/>
      <c r="AC62" s="132"/>
      <c r="AD62" s="130">
        <v>1.2</v>
      </c>
      <c r="AE62" s="130"/>
      <c r="AF62" s="131">
        <f>SUM(AA62:AD62)</f>
        <v>8.4</v>
      </c>
      <c r="AG62" s="133"/>
      <c r="AH62" s="133"/>
    </row>
    <row r="63" spans="1:37" ht="46.5" customHeight="1">
      <c r="A63" s="160">
        <v>902</v>
      </c>
      <c r="B63" s="90">
        <v>30100000</v>
      </c>
      <c r="C63" s="91" t="s">
        <v>275</v>
      </c>
      <c r="D63" s="99">
        <v>30130000</v>
      </c>
      <c r="E63" s="93">
        <v>30130000</v>
      </c>
      <c r="F63" s="15"/>
      <c r="G63" s="16"/>
      <c r="H63" s="16"/>
      <c r="I63" s="15"/>
      <c r="J63" s="15"/>
      <c r="K63" s="15" t="s">
        <v>384</v>
      </c>
      <c r="L63" s="15" t="s">
        <v>698</v>
      </c>
      <c r="M63" s="15" t="s">
        <v>382</v>
      </c>
      <c r="N63" s="17">
        <v>100</v>
      </c>
      <c r="O63" s="17">
        <v>13</v>
      </c>
      <c r="P63" s="18" t="s">
        <v>597</v>
      </c>
      <c r="Q63" s="19">
        <v>850</v>
      </c>
      <c r="R63" s="20"/>
      <c r="S63" s="42" t="s">
        <v>657</v>
      </c>
      <c r="T63" s="34">
        <v>7.1</v>
      </c>
      <c r="U63" s="34">
        <v>7.1</v>
      </c>
      <c r="V63" s="34">
        <v>7.4</v>
      </c>
      <c r="W63" s="34">
        <v>7.4</v>
      </c>
      <c r="X63" s="34">
        <v>7.4</v>
      </c>
      <c r="Y63" s="34">
        <v>7.4</v>
      </c>
      <c r="Z63" s="145">
        <v>242</v>
      </c>
      <c r="AA63" s="141">
        <f aca="true" t="shared" si="13" ref="AA63:AK63">SUM(T59:T63)</f>
        <v>7128.2</v>
      </c>
      <c r="AB63" s="141">
        <f t="shared" si="13"/>
        <v>7120.2</v>
      </c>
      <c r="AC63" s="141">
        <f t="shared" si="13"/>
        <v>6994.299999999999</v>
      </c>
      <c r="AD63" s="141">
        <f t="shared" si="13"/>
        <v>7524.9</v>
      </c>
      <c r="AE63" s="141">
        <f t="shared" si="13"/>
        <v>7488.7</v>
      </c>
      <c r="AF63" s="141">
        <f t="shared" si="13"/>
        <v>7524.9</v>
      </c>
      <c r="AG63" s="141">
        <f t="shared" si="13"/>
        <v>465</v>
      </c>
      <c r="AH63" s="141">
        <f t="shared" si="13"/>
        <v>15994.900000000001</v>
      </c>
      <c r="AI63" s="141">
        <f t="shared" si="13"/>
        <v>7120.2</v>
      </c>
      <c r="AJ63" s="141">
        <f t="shared" si="13"/>
        <v>6994.299999999999</v>
      </c>
      <c r="AK63" s="141">
        <f t="shared" si="13"/>
        <v>13038.5</v>
      </c>
    </row>
    <row r="64" spans="1:34" ht="38.25" customHeight="1">
      <c r="A64" s="160">
        <v>902</v>
      </c>
      <c r="B64" s="90">
        <v>30100000</v>
      </c>
      <c r="C64" s="91" t="s">
        <v>275</v>
      </c>
      <c r="D64" s="99">
        <v>30130000</v>
      </c>
      <c r="E64" s="93">
        <v>30130000</v>
      </c>
      <c r="F64" s="15"/>
      <c r="G64" s="16"/>
      <c r="H64" s="16"/>
      <c r="I64" s="15"/>
      <c r="J64" s="15"/>
      <c r="K64" s="15" t="s">
        <v>72</v>
      </c>
      <c r="L64" s="15" t="s">
        <v>71</v>
      </c>
      <c r="M64" s="15" t="s">
        <v>73</v>
      </c>
      <c r="N64" s="17">
        <v>100</v>
      </c>
      <c r="O64" s="17">
        <v>13</v>
      </c>
      <c r="P64" s="18" t="s">
        <v>598</v>
      </c>
      <c r="Q64" s="19">
        <v>110</v>
      </c>
      <c r="R64" s="20">
        <v>0</v>
      </c>
      <c r="S64" s="42" t="s">
        <v>163</v>
      </c>
      <c r="T64" s="34">
        <v>10187.4</v>
      </c>
      <c r="U64" s="34">
        <v>10139.1</v>
      </c>
      <c r="V64" s="34">
        <v>5400</v>
      </c>
      <c r="W64" s="34">
        <v>7046.4</v>
      </c>
      <c r="X64" s="34">
        <v>7046.4</v>
      </c>
      <c r="Y64" s="34">
        <v>7046.4</v>
      </c>
      <c r="Z64" s="145"/>
      <c r="AA64" s="130"/>
      <c r="AB64" s="130"/>
      <c r="AC64" s="132"/>
      <c r="AD64" s="130"/>
      <c r="AE64" s="130"/>
      <c r="AF64" s="131"/>
      <c r="AG64" s="133"/>
      <c r="AH64" s="133"/>
    </row>
    <row r="65" spans="1:34" ht="24" customHeight="1">
      <c r="A65" s="160">
        <v>902</v>
      </c>
      <c r="B65" s="90">
        <v>30100000</v>
      </c>
      <c r="C65" s="91" t="s">
        <v>275</v>
      </c>
      <c r="D65" s="99">
        <v>30130000</v>
      </c>
      <c r="E65" s="93">
        <v>30130000</v>
      </c>
      <c r="F65" s="15"/>
      <c r="G65" s="16"/>
      <c r="H65" s="16"/>
      <c r="I65" s="15"/>
      <c r="J65" s="15"/>
      <c r="K65" s="15"/>
      <c r="L65" s="15"/>
      <c r="M65" s="15"/>
      <c r="N65" s="17">
        <v>100</v>
      </c>
      <c r="O65" s="17">
        <v>13</v>
      </c>
      <c r="P65" s="18" t="s">
        <v>598</v>
      </c>
      <c r="Q65" s="19">
        <v>110</v>
      </c>
      <c r="R65" s="20">
        <v>0</v>
      </c>
      <c r="S65" s="42" t="s">
        <v>657</v>
      </c>
      <c r="T65" s="34">
        <v>31.1</v>
      </c>
      <c r="U65" s="34">
        <v>30.2</v>
      </c>
      <c r="V65" s="34">
        <v>10.8</v>
      </c>
      <c r="W65" s="34">
        <v>11.6</v>
      </c>
      <c r="X65" s="34">
        <v>11.6</v>
      </c>
      <c r="Y65" s="34">
        <v>11.6</v>
      </c>
      <c r="Z65" s="145"/>
      <c r="AA65" s="130"/>
      <c r="AB65" s="130"/>
      <c r="AC65" s="132"/>
      <c r="AD65" s="130"/>
      <c r="AE65" s="130"/>
      <c r="AF65" s="131"/>
      <c r="AG65" s="133"/>
      <c r="AH65" s="133"/>
    </row>
    <row r="66" spans="1:34" ht="24" customHeight="1">
      <c r="A66" s="160">
        <v>902</v>
      </c>
      <c r="B66" s="90">
        <v>30100000</v>
      </c>
      <c r="C66" s="91" t="s">
        <v>275</v>
      </c>
      <c r="D66" s="99">
        <v>30130000</v>
      </c>
      <c r="E66" s="93">
        <v>30130000</v>
      </c>
      <c r="F66" s="15"/>
      <c r="G66" s="16"/>
      <c r="H66" s="16"/>
      <c r="I66" s="15"/>
      <c r="J66" s="15"/>
      <c r="K66" s="15"/>
      <c r="L66" s="15"/>
      <c r="M66" s="15"/>
      <c r="N66" s="17">
        <v>100</v>
      </c>
      <c r="O66" s="17">
        <v>13</v>
      </c>
      <c r="P66" s="18" t="s">
        <v>598</v>
      </c>
      <c r="Q66" s="19">
        <v>240</v>
      </c>
      <c r="R66" s="20">
        <v>210</v>
      </c>
      <c r="S66" s="42" t="s">
        <v>657</v>
      </c>
      <c r="T66" s="34">
        <v>4801.7</v>
      </c>
      <c r="U66" s="34">
        <v>4794.2</v>
      </c>
      <c r="V66" s="34">
        <v>1169.6</v>
      </c>
      <c r="W66" s="34">
        <v>2146.7</v>
      </c>
      <c r="X66" s="34">
        <v>1988</v>
      </c>
      <c r="Y66" s="34">
        <v>2023.6</v>
      </c>
      <c r="Z66" s="145"/>
      <c r="AA66" s="130"/>
      <c r="AB66" s="130"/>
      <c r="AC66" s="132"/>
      <c r="AD66" s="130"/>
      <c r="AE66" s="130"/>
      <c r="AF66" s="131"/>
      <c r="AG66" s="133"/>
      <c r="AH66" s="133"/>
    </row>
    <row r="67" spans="1:34" ht="24" customHeight="1">
      <c r="A67" s="160">
        <v>902</v>
      </c>
      <c r="B67" s="90">
        <v>30100000</v>
      </c>
      <c r="C67" s="91" t="s">
        <v>275</v>
      </c>
      <c r="D67" s="99">
        <v>30130000</v>
      </c>
      <c r="E67" s="93">
        <v>30130000</v>
      </c>
      <c r="F67" s="15"/>
      <c r="G67" s="16"/>
      <c r="H67" s="16"/>
      <c r="I67" s="15"/>
      <c r="J67" s="15"/>
      <c r="K67" s="15"/>
      <c r="L67" s="15"/>
      <c r="M67" s="15"/>
      <c r="N67" s="17">
        <v>100</v>
      </c>
      <c r="O67" s="17">
        <v>13</v>
      </c>
      <c r="P67" s="18" t="s">
        <v>598</v>
      </c>
      <c r="Q67" s="19">
        <v>240</v>
      </c>
      <c r="R67" s="20">
        <v>210</v>
      </c>
      <c r="S67" s="42" t="s">
        <v>449</v>
      </c>
      <c r="T67" s="34">
        <v>284.7</v>
      </c>
      <c r="U67" s="34">
        <v>276.8</v>
      </c>
      <c r="V67" s="34">
        <v>277.7</v>
      </c>
      <c r="W67" s="34">
        <v>337.1</v>
      </c>
      <c r="X67" s="34">
        <v>337.1</v>
      </c>
      <c r="Y67" s="34">
        <v>337.1</v>
      </c>
      <c r="Z67" s="145"/>
      <c r="AA67" s="130"/>
      <c r="AB67" s="130"/>
      <c r="AC67" s="132"/>
      <c r="AD67" s="130"/>
      <c r="AE67" s="130"/>
      <c r="AF67" s="131"/>
      <c r="AG67" s="133"/>
      <c r="AH67" s="133"/>
    </row>
    <row r="68" spans="1:34" ht="24" customHeight="1">
      <c r="A68" s="160">
        <v>902</v>
      </c>
      <c r="B68" s="90">
        <v>30100000</v>
      </c>
      <c r="C68" s="91" t="s">
        <v>275</v>
      </c>
      <c r="D68" s="99">
        <v>30130000</v>
      </c>
      <c r="E68" s="93">
        <v>30130000</v>
      </c>
      <c r="F68" s="15"/>
      <c r="G68" s="16"/>
      <c r="H68" s="16"/>
      <c r="I68" s="15"/>
      <c r="J68" s="15"/>
      <c r="K68" s="15"/>
      <c r="L68" s="15"/>
      <c r="M68" s="15"/>
      <c r="N68" s="17">
        <v>100</v>
      </c>
      <c r="O68" s="17">
        <v>13</v>
      </c>
      <c r="P68" s="18" t="s">
        <v>598</v>
      </c>
      <c r="Q68" s="19">
        <v>240</v>
      </c>
      <c r="R68" s="20">
        <v>210</v>
      </c>
      <c r="S68" s="20">
        <v>310</v>
      </c>
      <c r="T68" s="34">
        <v>91.6</v>
      </c>
      <c r="U68" s="34">
        <v>83.6</v>
      </c>
      <c r="V68" s="34">
        <v>228</v>
      </c>
      <c r="W68" s="34">
        <v>0</v>
      </c>
      <c r="X68" s="34">
        <v>0</v>
      </c>
      <c r="Y68" s="34">
        <v>0</v>
      </c>
      <c r="Z68" s="145"/>
      <c r="AA68" s="130"/>
      <c r="AB68" s="130"/>
      <c r="AC68" s="132"/>
      <c r="AD68" s="130"/>
      <c r="AE68" s="130"/>
      <c r="AF68" s="131"/>
      <c r="AG68" s="133"/>
      <c r="AH68" s="133"/>
    </row>
    <row r="69" spans="1:34" ht="24" customHeight="1">
      <c r="A69" s="160">
        <v>902</v>
      </c>
      <c r="B69" s="90">
        <v>30100000</v>
      </c>
      <c r="C69" s="91" t="s">
        <v>275</v>
      </c>
      <c r="D69" s="99">
        <v>30130000</v>
      </c>
      <c r="E69" s="93">
        <v>30130000</v>
      </c>
      <c r="F69" s="15"/>
      <c r="G69" s="16"/>
      <c r="H69" s="16"/>
      <c r="I69" s="15"/>
      <c r="J69" s="15"/>
      <c r="K69" s="15"/>
      <c r="L69" s="15"/>
      <c r="M69" s="15"/>
      <c r="N69" s="17">
        <v>100</v>
      </c>
      <c r="O69" s="17">
        <v>13</v>
      </c>
      <c r="P69" s="18" t="s">
        <v>598</v>
      </c>
      <c r="Q69" s="19">
        <v>850</v>
      </c>
      <c r="R69" s="20"/>
      <c r="S69" s="42" t="s">
        <v>657</v>
      </c>
      <c r="T69" s="34">
        <v>102.3</v>
      </c>
      <c r="U69" s="34">
        <v>102.1</v>
      </c>
      <c r="V69" s="34">
        <v>43.5</v>
      </c>
      <c r="W69" s="34">
        <v>26.5</v>
      </c>
      <c r="X69" s="34">
        <v>26.5</v>
      </c>
      <c r="Y69" s="34">
        <v>26.5</v>
      </c>
      <c r="Z69" s="145"/>
      <c r="AA69" s="141">
        <f aca="true" t="shared" si="14" ref="AA69:AF69">SUM(T64:T69)</f>
        <v>15498.800000000001</v>
      </c>
      <c r="AB69" s="141">
        <f t="shared" si="14"/>
        <v>15426</v>
      </c>
      <c r="AC69" s="141">
        <f t="shared" si="14"/>
        <v>7129.599999999999</v>
      </c>
      <c r="AD69" s="141">
        <f t="shared" si="14"/>
        <v>9568.300000000001</v>
      </c>
      <c r="AE69" s="141">
        <f t="shared" si="14"/>
        <v>9409.6</v>
      </c>
      <c r="AF69" s="141">
        <f t="shared" si="14"/>
        <v>9445.2</v>
      </c>
      <c r="AG69" s="133"/>
      <c r="AH69" s="133"/>
    </row>
    <row r="70" spans="1:34" ht="24" customHeight="1">
      <c r="A70" s="160">
        <v>902</v>
      </c>
      <c r="B70" s="90">
        <v>30100000</v>
      </c>
      <c r="C70" s="91" t="s">
        <v>275</v>
      </c>
      <c r="D70" s="99">
        <v>30130000</v>
      </c>
      <c r="E70" s="93">
        <v>30130000</v>
      </c>
      <c r="F70" s="15"/>
      <c r="G70" s="16"/>
      <c r="H70" s="16"/>
      <c r="I70" s="15"/>
      <c r="J70" s="15"/>
      <c r="K70" s="15"/>
      <c r="L70" s="15"/>
      <c r="M70" s="15"/>
      <c r="N70" s="17">
        <v>100</v>
      </c>
      <c r="O70" s="17">
        <v>13</v>
      </c>
      <c r="P70" s="18" t="s">
        <v>599</v>
      </c>
      <c r="Q70" s="19">
        <v>110</v>
      </c>
      <c r="R70" s="20">
        <v>0</v>
      </c>
      <c r="S70" s="42" t="s">
        <v>163</v>
      </c>
      <c r="T70" s="34">
        <v>0</v>
      </c>
      <c r="U70" s="34">
        <v>0</v>
      </c>
      <c r="V70" s="34">
        <v>8430.2</v>
      </c>
      <c r="W70" s="34">
        <v>8434.5</v>
      </c>
      <c r="X70" s="34">
        <v>8434.5</v>
      </c>
      <c r="Y70" s="34">
        <v>8434.5</v>
      </c>
      <c r="Z70" s="145"/>
      <c r="AA70" s="130"/>
      <c r="AB70" s="130"/>
      <c r="AC70" s="132"/>
      <c r="AD70" s="130"/>
      <c r="AE70" s="130"/>
      <c r="AF70" s="131"/>
      <c r="AG70" s="133"/>
      <c r="AH70" s="133"/>
    </row>
    <row r="71" spans="1:34" ht="24" customHeight="1">
      <c r="A71" s="160">
        <v>902</v>
      </c>
      <c r="B71" s="90">
        <v>30100000</v>
      </c>
      <c r="C71" s="91" t="s">
        <v>275</v>
      </c>
      <c r="D71" s="99">
        <v>30130000</v>
      </c>
      <c r="E71" s="93">
        <v>30130000</v>
      </c>
      <c r="F71" s="15"/>
      <c r="G71" s="16"/>
      <c r="H71" s="16"/>
      <c r="I71" s="15"/>
      <c r="J71" s="15"/>
      <c r="K71" s="15"/>
      <c r="L71" s="15"/>
      <c r="M71" s="15"/>
      <c r="N71" s="17">
        <v>100</v>
      </c>
      <c r="O71" s="17">
        <v>13</v>
      </c>
      <c r="P71" s="18" t="s">
        <v>599</v>
      </c>
      <c r="Q71" s="19">
        <v>110</v>
      </c>
      <c r="R71" s="20">
        <v>0</v>
      </c>
      <c r="S71" s="42" t="s">
        <v>657</v>
      </c>
      <c r="T71" s="34">
        <v>0</v>
      </c>
      <c r="U71" s="34">
        <v>0</v>
      </c>
      <c r="V71" s="34">
        <v>15</v>
      </c>
      <c r="W71" s="34">
        <v>30.7</v>
      </c>
      <c r="X71" s="34">
        <v>30.7</v>
      </c>
      <c r="Y71" s="34">
        <v>30.7</v>
      </c>
      <c r="Z71" s="145"/>
      <c r="AA71" s="130"/>
      <c r="AB71" s="130"/>
      <c r="AC71" s="132"/>
      <c r="AD71" s="130"/>
      <c r="AE71" s="130"/>
      <c r="AF71" s="131"/>
      <c r="AG71" s="133"/>
      <c r="AH71" s="133"/>
    </row>
    <row r="72" spans="1:34" ht="24" customHeight="1">
      <c r="A72" s="160">
        <v>902</v>
      </c>
      <c r="B72" s="90">
        <v>30100000</v>
      </c>
      <c r="C72" s="91" t="s">
        <v>275</v>
      </c>
      <c r="D72" s="99">
        <v>30130000</v>
      </c>
      <c r="E72" s="93">
        <v>30130000</v>
      </c>
      <c r="F72" s="15"/>
      <c r="G72" s="16"/>
      <c r="H72" s="16"/>
      <c r="I72" s="15"/>
      <c r="J72" s="15"/>
      <c r="K72" s="15"/>
      <c r="L72" s="15"/>
      <c r="M72" s="15"/>
      <c r="N72" s="17">
        <v>100</v>
      </c>
      <c r="O72" s="17">
        <v>13</v>
      </c>
      <c r="P72" s="18" t="s">
        <v>599</v>
      </c>
      <c r="Q72" s="19">
        <v>240</v>
      </c>
      <c r="R72" s="20">
        <v>210</v>
      </c>
      <c r="S72" s="42" t="s">
        <v>657</v>
      </c>
      <c r="T72" s="34">
        <v>0</v>
      </c>
      <c r="U72" s="34">
        <v>0</v>
      </c>
      <c r="V72" s="34">
        <v>3691.5</v>
      </c>
      <c r="W72" s="34">
        <v>4862.2</v>
      </c>
      <c r="X72" s="34">
        <v>4822.7</v>
      </c>
      <c r="Y72" s="34">
        <v>4830.2</v>
      </c>
      <c r="Z72" s="145"/>
      <c r="AA72" s="130"/>
      <c r="AB72" s="130"/>
      <c r="AC72" s="132"/>
      <c r="AD72" s="130"/>
      <c r="AE72" s="130"/>
      <c r="AF72" s="131"/>
      <c r="AG72" s="133"/>
      <c r="AH72" s="133"/>
    </row>
    <row r="73" spans="1:34" ht="24" customHeight="1">
      <c r="A73" s="160">
        <v>902</v>
      </c>
      <c r="B73" s="90">
        <v>30100000</v>
      </c>
      <c r="C73" s="91" t="s">
        <v>275</v>
      </c>
      <c r="D73" s="99">
        <v>30130000</v>
      </c>
      <c r="E73" s="93">
        <v>30130000</v>
      </c>
      <c r="F73" s="15"/>
      <c r="G73" s="16"/>
      <c r="H73" s="16"/>
      <c r="I73" s="15"/>
      <c r="J73" s="15"/>
      <c r="K73" s="15"/>
      <c r="L73" s="15"/>
      <c r="M73" s="15"/>
      <c r="N73" s="17">
        <v>100</v>
      </c>
      <c r="O73" s="17">
        <v>13</v>
      </c>
      <c r="P73" s="18" t="s">
        <v>599</v>
      </c>
      <c r="Q73" s="19">
        <v>240</v>
      </c>
      <c r="R73" s="20">
        <v>210</v>
      </c>
      <c r="S73" s="42" t="s">
        <v>449</v>
      </c>
      <c r="T73" s="34">
        <v>0</v>
      </c>
      <c r="U73" s="34">
        <v>0</v>
      </c>
      <c r="V73" s="34">
        <v>79.3</v>
      </c>
      <c r="W73" s="34">
        <v>80.7</v>
      </c>
      <c r="X73" s="34">
        <v>80.7</v>
      </c>
      <c r="Y73" s="34">
        <v>80.7</v>
      </c>
      <c r="Z73" s="145"/>
      <c r="AA73" s="130"/>
      <c r="AB73" s="130"/>
      <c r="AC73" s="132"/>
      <c r="AD73" s="130"/>
      <c r="AE73" s="130"/>
      <c r="AF73" s="131"/>
      <c r="AG73" s="133"/>
      <c r="AH73" s="133"/>
    </row>
    <row r="74" spans="1:34" ht="24" customHeight="1">
      <c r="A74" s="160">
        <v>902</v>
      </c>
      <c r="B74" s="90">
        <v>30100000</v>
      </c>
      <c r="C74" s="91" t="s">
        <v>275</v>
      </c>
      <c r="D74" s="99">
        <v>30130000</v>
      </c>
      <c r="E74" s="93">
        <v>30130000</v>
      </c>
      <c r="F74" s="15"/>
      <c r="G74" s="16"/>
      <c r="H74" s="16"/>
      <c r="I74" s="15"/>
      <c r="J74" s="15"/>
      <c r="K74" s="15"/>
      <c r="L74" s="15"/>
      <c r="M74" s="15"/>
      <c r="N74" s="17">
        <v>100</v>
      </c>
      <c r="O74" s="17">
        <v>13</v>
      </c>
      <c r="P74" s="18" t="s">
        <v>599</v>
      </c>
      <c r="Q74" s="19">
        <v>240</v>
      </c>
      <c r="R74" s="20">
        <v>210</v>
      </c>
      <c r="S74" s="42" t="s">
        <v>123</v>
      </c>
      <c r="T74" s="34">
        <v>0</v>
      </c>
      <c r="U74" s="34">
        <v>0</v>
      </c>
      <c r="V74" s="34">
        <v>200.6</v>
      </c>
      <c r="W74" s="34">
        <v>224.3</v>
      </c>
      <c r="X74" s="34">
        <v>0</v>
      </c>
      <c r="Y74" s="34">
        <v>0</v>
      </c>
      <c r="Z74" s="168"/>
      <c r="AA74" s="130"/>
      <c r="AB74" s="130"/>
      <c r="AC74" s="132"/>
      <c r="AD74" s="130"/>
      <c r="AE74" s="130"/>
      <c r="AF74" s="131"/>
      <c r="AG74" s="133"/>
      <c r="AH74" s="133"/>
    </row>
    <row r="75" spans="1:34" ht="24" customHeight="1">
      <c r="A75" s="160">
        <v>902</v>
      </c>
      <c r="B75" s="90">
        <v>30100000</v>
      </c>
      <c r="C75" s="91" t="s">
        <v>275</v>
      </c>
      <c r="D75" s="99">
        <v>30130000</v>
      </c>
      <c r="E75" s="93">
        <v>30130000</v>
      </c>
      <c r="F75" s="15"/>
      <c r="G75" s="16"/>
      <c r="H75" s="16"/>
      <c r="I75" s="15"/>
      <c r="J75" s="15"/>
      <c r="K75" s="15"/>
      <c r="L75" s="15"/>
      <c r="M75" s="15"/>
      <c r="N75" s="17">
        <v>100</v>
      </c>
      <c r="O75" s="17">
        <v>13</v>
      </c>
      <c r="P75" s="18" t="s">
        <v>599</v>
      </c>
      <c r="Q75" s="19">
        <v>850</v>
      </c>
      <c r="R75" s="20"/>
      <c r="S75" s="42" t="s">
        <v>657</v>
      </c>
      <c r="T75" s="34">
        <v>0</v>
      </c>
      <c r="U75" s="34">
        <v>0</v>
      </c>
      <c r="V75" s="34">
        <v>111.3</v>
      </c>
      <c r="W75" s="34">
        <v>134.6</v>
      </c>
      <c r="X75" s="34">
        <v>134.6</v>
      </c>
      <c r="Y75" s="34">
        <v>134.6</v>
      </c>
      <c r="Z75" s="141">
        <f>SUM(V70:V75)</f>
        <v>12527.9</v>
      </c>
      <c r="AA75" s="141">
        <f>SUM(W70:W75)</f>
        <v>13767.000000000002</v>
      </c>
      <c r="AB75" s="141">
        <f>SUM(X70:X75)</f>
        <v>13503.200000000003</v>
      </c>
      <c r="AC75" s="141">
        <f>SUM(Y70:Y75)</f>
        <v>13510.700000000003</v>
      </c>
      <c r="AD75" s="141"/>
      <c r="AE75" s="141"/>
      <c r="AF75" s="131"/>
      <c r="AG75" s="133"/>
      <c r="AH75" s="133"/>
    </row>
    <row r="76" spans="1:26" ht="110.25" customHeight="1">
      <c r="A76" s="158">
        <v>902</v>
      </c>
      <c r="B76" s="86">
        <v>30130000</v>
      </c>
      <c r="C76" s="87" t="s">
        <v>275</v>
      </c>
      <c r="D76" s="88"/>
      <c r="E76" s="89">
        <v>30132100</v>
      </c>
      <c r="F76" s="29"/>
      <c r="G76" s="37"/>
      <c r="H76" s="38"/>
      <c r="I76" s="40" t="s">
        <v>345</v>
      </c>
      <c r="J76" s="52" t="s">
        <v>332</v>
      </c>
      <c r="K76" s="442"/>
      <c r="L76" s="443"/>
      <c r="M76" s="443"/>
      <c r="N76" s="443"/>
      <c r="O76" s="443"/>
      <c r="P76" s="443"/>
      <c r="Q76" s="444"/>
      <c r="R76" s="30"/>
      <c r="S76" s="28"/>
      <c r="T76" s="49">
        <f aca="true" t="shared" si="15" ref="T76:Y76">SUM(T77:T81)</f>
        <v>2600</v>
      </c>
      <c r="U76" s="49">
        <f t="shared" si="15"/>
        <v>2600</v>
      </c>
      <c r="V76" s="49">
        <f t="shared" si="15"/>
        <v>750</v>
      </c>
      <c r="W76" s="49">
        <f t="shared" si="15"/>
        <v>1802</v>
      </c>
      <c r="X76" s="49">
        <f t="shared" si="15"/>
        <v>50</v>
      </c>
      <c r="Y76" s="49">
        <f t="shared" si="15"/>
        <v>50</v>
      </c>
      <c r="Z76" s="1"/>
    </row>
    <row r="77" spans="1:26" ht="52.5" customHeight="1">
      <c r="A77" s="160">
        <v>902</v>
      </c>
      <c r="B77" s="90"/>
      <c r="C77" s="91"/>
      <c r="D77" s="92"/>
      <c r="E77" s="93">
        <v>30132100</v>
      </c>
      <c r="F77" s="14"/>
      <c r="G77" s="16"/>
      <c r="H77" s="27"/>
      <c r="I77" s="31"/>
      <c r="J77" s="31"/>
      <c r="K77" s="15" t="s">
        <v>114</v>
      </c>
      <c r="L77" s="15" t="s">
        <v>375</v>
      </c>
      <c r="M77" s="15" t="s">
        <v>116</v>
      </c>
      <c r="N77" s="41" t="s">
        <v>656</v>
      </c>
      <c r="O77" s="17">
        <v>13</v>
      </c>
      <c r="P77" s="18" t="s">
        <v>600</v>
      </c>
      <c r="Q77" s="19">
        <v>240</v>
      </c>
      <c r="R77" s="30"/>
      <c r="S77" s="43" t="s">
        <v>657</v>
      </c>
      <c r="T77" s="34">
        <v>40</v>
      </c>
      <c r="U77" s="34">
        <v>40</v>
      </c>
      <c r="V77" s="34">
        <v>0</v>
      </c>
      <c r="W77" s="34">
        <v>0</v>
      </c>
      <c r="X77" s="34">
        <v>0</v>
      </c>
      <c r="Y77" s="166">
        <v>0</v>
      </c>
      <c r="Z77" s="1"/>
    </row>
    <row r="78" spans="1:26" ht="36.75" customHeight="1">
      <c r="A78" s="160">
        <v>902</v>
      </c>
      <c r="B78" s="90"/>
      <c r="C78" s="91"/>
      <c r="D78" s="92"/>
      <c r="E78" s="93">
        <v>30132100</v>
      </c>
      <c r="F78" s="14"/>
      <c r="G78" s="16"/>
      <c r="H78" s="27"/>
      <c r="I78" s="31"/>
      <c r="J78" s="31"/>
      <c r="K78" s="15" t="s">
        <v>126</v>
      </c>
      <c r="L78" s="15" t="s">
        <v>376</v>
      </c>
      <c r="M78" s="15" t="s">
        <v>385</v>
      </c>
      <c r="N78" s="41" t="s">
        <v>328</v>
      </c>
      <c r="O78" s="17">
        <v>1</v>
      </c>
      <c r="P78" s="18" t="s">
        <v>13</v>
      </c>
      <c r="Q78" s="19">
        <v>240</v>
      </c>
      <c r="R78" s="30"/>
      <c r="S78" s="43" t="s">
        <v>657</v>
      </c>
      <c r="T78" s="34">
        <v>1100</v>
      </c>
      <c r="U78" s="34">
        <v>1100</v>
      </c>
      <c r="V78" s="34">
        <v>375</v>
      </c>
      <c r="W78" s="34">
        <v>0</v>
      </c>
      <c r="X78" s="34">
        <v>0</v>
      </c>
      <c r="Y78" s="34">
        <v>0</v>
      </c>
      <c r="Z78" s="1"/>
    </row>
    <row r="79" spans="1:26" ht="42.75" customHeight="1">
      <c r="A79" s="160">
        <v>902</v>
      </c>
      <c r="B79" s="90"/>
      <c r="C79" s="91"/>
      <c r="D79" s="92"/>
      <c r="E79" s="93">
        <v>30132100</v>
      </c>
      <c r="F79" s="14"/>
      <c r="G79" s="16"/>
      <c r="H79" s="27"/>
      <c r="I79" s="31"/>
      <c r="J79" s="31"/>
      <c r="K79" s="15" t="s">
        <v>411</v>
      </c>
      <c r="L79" s="15" t="s">
        <v>433</v>
      </c>
      <c r="M79" s="15" t="s">
        <v>413</v>
      </c>
      <c r="N79" s="41" t="s">
        <v>328</v>
      </c>
      <c r="O79" s="17">
        <v>2</v>
      </c>
      <c r="P79" s="18" t="s">
        <v>13</v>
      </c>
      <c r="Q79" s="19">
        <v>240</v>
      </c>
      <c r="R79" s="30"/>
      <c r="S79" s="43" t="s">
        <v>657</v>
      </c>
      <c r="T79" s="34">
        <v>1460</v>
      </c>
      <c r="U79" s="34">
        <v>1460</v>
      </c>
      <c r="V79" s="34">
        <v>375</v>
      </c>
      <c r="W79" s="34">
        <v>0</v>
      </c>
      <c r="X79" s="34">
        <v>0</v>
      </c>
      <c r="Y79" s="34">
        <v>0</v>
      </c>
      <c r="Z79" s="1"/>
    </row>
    <row r="80" spans="1:26" ht="71.25" customHeight="1">
      <c r="A80" s="160">
        <v>902</v>
      </c>
      <c r="B80" s="90"/>
      <c r="C80" s="91"/>
      <c r="D80" s="92"/>
      <c r="E80" s="93">
        <v>30132100</v>
      </c>
      <c r="F80" s="14"/>
      <c r="G80" s="16"/>
      <c r="H80" s="27"/>
      <c r="I80" s="31"/>
      <c r="J80" s="31"/>
      <c r="K80" s="15" t="s">
        <v>660</v>
      </c>
      <c r="L80" s="15" t="s">
        <v>280</v>
      </c>
      <c r="M80" s="15" t="s">
        <v>330</v>
      </c>
      <c r="N80" s="41" t="s">
        <v>328</v>
      </c>
      <c r="O80" s="17">
        <v>1</v>
      </c>
      <c r="P80" s="18" t="s">
        <v>702</v>
      </c>
      <c r="Q80" s="19">
        <v>240</v>
      </c>
      <c r="R80" s="30"/>
      <c r="S80" s="43" t="s">
        <v>657</v>
      </c>
      <c r="T80" s="34">
        <v>0</v>
      </c>
      <c r="U80" s="34">
        <v>0</v>
      </c>
      <c r="V80" s="34">
        <v>0</v>
      </c>
      <c r="W80" s="34">
        <v>1052</v>
      </c>
      <c r="X80" s="34">
        <v>25</v>
      </c>
      <c r="Y80" s="166">
        <v>25</v>
      </c>
      <c r="Z80" s="1"/>
    </row>
    <row r="81" spans="1:26" ht="69.75" customHeight="1">
      <c r="A81" s="160">
        <v>902</v>
      </c>
      <c r="B81" s="90"/>
      <c r="C81" s="91"/>
      <c r="D81" s="92"/>
      <c r="E81" s="93">
        <v>30132100</v>
      </c>
      <c r="F81" s="14"/>
      <c r="G81" s="16"/>
      <c r="H81" s="27"/>
      <c r="I81" s="31"/>
      <c r="J81" s="31"/>
      <c r="K81" s="15" t="s">
        <v>52</v>
      </c>
      <c r="L81" s="15" t="s">
        <v>280</v>
      </c>
      <c r="M81" s="15" t="s">
        <v>53</v>
      </c>
      <c r="N81" s="41" t="s">
        <v>328</v>
      </c>
      <c r="O81" s="17">
        <v>2</v>
      </c>
      <c r="P81" s="18" t="s">
        <v>702</v>
      </c>
      <c r="Q81" s="19">
        <v>240</v>
      </c>
      <c r="R81" s="30"/>
      <c r="S81" s="43" t="s">
        <v>657</v>
      </c>
      <c r="T81" s="34">
        <v>0</v>
      </c>
      <c r="U81" s="34">
        <v>0</v>
      </c>
      <c r="V81" s="34">
        <v>0</v>
      </c>
      <c r="W81" s="34">
        <v>750</v>
      </c>
      <c r="X81" s="34">
        <v>25</v>
      </c>
      <c r="Y81" s="166">
        <v>25</v>
      </c>
      <c r="Z81" s="1"/>
    </row>
    <row r="82" spans="1:26" ht="154.5" customHeight="1">
      <c r="A82" s="158">
        <v>902</v>
      </c>
      <c r="B82" s="86">
        <v>30209000</v>
      </c>
      <c r="C82" s="87" t="s">
        <v>612</v>
      </c>
      <c r="D82" s="88"/>
      <c r="E82" s="89">
        <v>30137000</v>
      </c>
      <c r="F82" s="29" t="s">
        <v>297</v>
      </c>
      <c r="G82" s="440"/>
      <c r="H82" s="441"/>
      <c r="I82" s="28" t="s">
        <v>707</v>
      </c>
      <c r="J82" s="28"/>
      <c r="K82" s="445"/>
      <c r="L82" s="445"/>
      <c r="M82" s="445"/>
      <c r="N82" s="445"/>
      <c r="O82" s="445"/>
      <c r="P82" s="445"/>
      <c r="Q82" s="445"/>
      <c r="R82" s="425"/>
      <c r="S82" s="28"/>
      <c r="T82" s="49">
        <f aca="true" t="shared" si="16" ref="T82:Y82">SUM(T83:T87)</f>
        <v>2000</v>
      </c>
      <c r="U82" s="49">
        <f t="shared" si="16"/>
        <v>1999</v>
      </c>
      <c r="V82" s="49">
        <f t="shared" si="16"/>
        <v>2001.9</v>
      </c>
      <c r="W82" s="49">
        <f t="shared" si="16"/>
        <v>2020.3000000000002</v>
      </c>
      <c r="X82" s="49">
        <f t="shared" si="16"/>
        <v>2020.3000000000002</v>
      </c>
      <c r="Y82" s="165">
        <f t="shared" si="16"/>
        <v>2020.3000000000002</v>
      </c>
      <c r="Z82" s="1"/>
    </row>
    <row r="83" spans="1:26" ht="48" customHeight="1">
      <c r="A83" s="160">
        <v>902</v>
      </c>
      <c r="B83" s="90">
        <v>30200000</v>
      </c>
      <c r="C83" s="91" t="s">
        <v>612</v>
      </c>
      <c r="D83" s="99">
        <v>30209000</v>
      </c>
      <c r="E83" s="93">
        <v>30137000</v>
      </c>
      <c r="F83" s="15" t="s">
        <v>297</v>
      </c>
      <c r="G83" s="16">
        <v>1</v>
      </c>
      <c r="H83" s="16">
        <v>602</v>
      </c>
      <c r="I83" s="15"/>
      <c r="J83" s="15"/>
      <c r="K83" s="15" t="s">
        <v>114</v>
      </c>
      <c r="L83" s="15" t="s">
        <v>615</v>
      </c>
      <c r="M83" s="15" t="s">
        <v>116</v>
      </c>
      <c r="N83" s="17">
        <v>100</v>
      </c>
      <c r="O83" s="17">
        <v>13</v>
      </c>
      <c r="P83" s="18">
        <v>921048</v>
      </c>
      <c r="Q83" s="19">
        <v>240</v>
      </c>
      <c r="R83" s="20">
        <v>0</v>
      </c>
      <c r="S83" s="42" t="s">
        <v>657</v>
      </c>
      <c r="T83" s="34">
        <v>0</v>
      </c>
      <c r="U83" s="34">
        <v>0</v>
      </c>
      <c r="V83" s="34">
        <v>1639</v>
      </c>
      <c r="W83" s="34">
        <v>1657.4</v>
      </c>
      <c r="X83" s="34">
        <v>1657.4</v>
      </c>
      <c r="Y83" s="34">
        <v>1657.4</v>
      </c>
      <c r="Z83" s="1"/>
    </row>
    <row r="84" spans="1:26" ht="37.5" customHeight="1">
      <c r="A84" s="160">
        <v>902</v>
      </c>
      <c r="B84" s="90">
        <v>30200000</v>
      </c>
      <c r="C84" s="91" t="s">
        <v>612</v>
      </c>
      <c r="D84" s="99">
        <v>30209000</v>
      </c>
      <c r="E84" s="93">
        <v>30137000</v>
      </c>
      <c r="F84" s="14"/>
      <c r="G84" s="16"/>
      <c r="H84" s="27"/>
      <c r="I84" s="31"/>
      <c r="J84" s="31"/>
      <c r="K84" s="15" t="s">
        <v>126</v>
      </c>
      <c r="L84" s="15" t="s">
        <v>454</v>
      </c>
      <c r="M84" s="15" t="s">
        <v>385</v>
      </c>
      <c r="N84" s="17">
        <v>100</v>
      </c>
      <c r="O84" s="17">
        <v>13</v>
      </c>
      <c r="P84" s="18">
        <v>921048</v>
      </c>
      <c r="Q84" s="19">
        <v>240</v>
      </c>
      <c r="R84" s="20">
        <v>0</v>
      </c>
      <c r="S84" s="42" t="s">
        <v>657</v>
      </c>
      <c r="T84" s="34">
        <v>0</v>
      </c>
      <c r="U84" s="34">
        <v>0</v>
      </c>
      <c r="V84" s="34">
        <v>362.9</v>
      </c>
      <c r="W84" s="34">
        <v>362.9</v>
      </c>
      <c r="X84" s="34">
        <v>362.9</v>
      </c>
      <c r="Y84" s="34">
        <v>362.9</v>
      </c>
      <c r="Z84" s="1"/>
    </row>
    <row r="85" spans="1:26" ht="36" customHeight="1">
      <c r="A85" s="160">
        <v>902</v>
      </c>
      <c r="B85" s="90">
        <v>30200000</v>
      </c>
      <c r="C85" s="91" t="s">
        <v>612</v>
      </c>
      <c r="D85" s="99">
        <v>30209000</v>
      </c>
      <c r="E85" s="93">
        <v>30137000</v>
      </c>
      <c r="F85" s="14"/>
      <c r="G85" s="16"/>
      <c r="H85" s="27"/>
      <c r="I85" s="31"/>
      <c r="J85" s="31"/>
      <c r="K85" s="15" t="s">
        <v>411</v>
      </c>
      <c r="L85" s="15" t="s">
        <v>435</v>
      </c>
      <c r="M85" s="15" t="s">
        <v>413</v>
      </c>
      <c r="N85" s="17">
        <v>100</v>
      </c>
      <c r="O85" s="17">
        <v>13</v>
      </c>
      <c r="P85" s="18" t="s">
        <v>14</v>
      </c>
      <c r="Q85" s="19">
        <v>240</v>
      </c>
      <c r="R85" s="20">
        <v>0</v>
      </c>
      <c r="S85" s="42" t="s">
        <v>657</v>
      </c>
      <c r="T85" s="34">
        <v>1813</v>
      </c>
      <c r="U85" s="34">
        <v>1812</v>
      </c>
      <c r="V85" s="34">
        <v>0</v>
      </c>
      <c r="W85" s="34">
        <v>0</v>
      </c>
      <c r="X85" s="34">
        <v>0</v>
      </c>
      <c r="Y85" s="166">
        <v>0</v>
      </c>
      <c r="Z85" s="1"/>
    </row>
    <row r="86" spans="1:26" ht="60" customHeight="1">
      <c r="A86" s="160">
        <v>902</v>
      </c>
      <c r="B86" s="90">
        <v>30200000</v>
      </c>
      <c r="C86" s="91" t="s">
        <v>612</v>
      </c>
      <c r="D86" s="99">
        <v>30209000</v>
      </c>
      <c r="E86" s="93">
        <v>30137000</v>
      </c>
      <c r="F86" s="14"/>
      <c r="G86" s="16"/>
      <c r="H86" s="27"/>
      <c r="I86" s="31"/>
      <c r="J86" s="31"/>
      <c r="K86" s="15" t="s">
        <v>56</v>
      </c>
      <c r="L86" s="15" t="s">
        <v>140</v>
      </c>
      <c r="M86" s="15" t="s">
        <v>58</v>
      </c>
      <c r="N86" s="17">
        <v>100</v>
      </c>
      <c r="O86" s="17">
        <v>13</v>
      </c>
      <c r="P86" s="18" t="s">
        <v>14</v>
      </c>
      <c r="Q86" s="19">
        <v>240</v>
      </c>
      <c r="R86" s="20">
        <v>0</v>
      </c>
      <c r="S86" s="42" t="s">
        <v>123</v>
      </c>
      <c r="T86" s="34">
        <v>187</v>
      </c>
      <c r="U86" s="34">
        <v>187</v>
      </c>
      <c r="V86" s="34">
        <v>0</v>
      </c>
      <c r="W86" s="34">
        <v>0</v>
      </c>
      <c r="X86" s="34">
        <v>0</v>
      </c>
      <c r="Y86" s="166">
        <v>0</v>
      </c>
      <c r="Z86" s="1"/>
    </row>
    <row r="87" spans="1:26" ht="77.25" customHeight="1">
      <c r="A87" s="160">
        <v>902</v>
      </c>
      <c r="B87" s="90"/>
      <c r="C87" s="91"/>
      <c r="D87" s="92"/>
      <c r="E87" s="93">
        <v>30137000</v>
      </c>
      <c r="F87" s="14"/>
      <c r="G87" s="16"/>
      <c r="H87" s="27"/>
      <c r="I87" s="31"/>
      <c r="J87" s="31"/>
      <c r="K87" s="15" t="s">
        <v>708</v>
      </c>
      <c r="L87" s="15" t="s">
        <v>140</v>
      </c>
      <c r="M87" s="15" t="s">
        <v>742</v>
      </c>
      <c r="N87" s="17"/>
      <c r="O87" s="17"/>
      <c r="P87" s="18"/>
      <c r="Q87" s="19"/>
      <c r="R87" s="30"/>
      <c r="S87" s="30"/>
      <c r="T87" s="34"/>
      <c r="U87" s="34"/>
      <c r="V87" s="34"/>
      <c r="W87" s="34"/>
      <c r="X87" s="34"/>
      <c r="Y87" s="166"/>
      <c r="Z87" s="1"/>
    </row>
    <row r="88" spans="1:26" ht="63">
      <c r="A88" s="158">
        <v>902</v>
      </c>
      <c r="B88" s="86">
        <v>30209000</v>
      </c>
      <c r="C88" s="87" t="s">
        <v>612</v>
      </c>
      <c r="D88" s="88"/>
      <c r="E88" s="89">
        <v>30207000</v>
      </c>
      <c r="F88" s="29" t="s">
        <v>297</v>
      </c>
      <c r="G88" s="440"/>
      <c r="H88" s="441"/>
      <c r="I88" s="28" t="s">
        <v>405</v>
      </c>
      <c r="J88" s="52"/>
      <c r="K88" s="442"/>
      <c r="L88" s="443"/>
      <c r="M88" s="444"/>
      <c r="N88" s="53"/>
      <c r="O88" s="53"/>
      <c r="P88" s="54"/>
      <c r="Q88" s="55"/>
      <c r="R88" s="39"/>
      <c r="S88" s="39"/>
      <c r="T88" s="51">
        <f aca="true" t="shared" si="17" ref="T88:Y88">SUM(T89:T91)</f>
        <v>2479.6</v>
      </c>
      <c r="U88" s="51">
        <f t="shared" si="17"/>
        <v>2466.3999999999996</v>
      </c>
      <c r="V88" s="51">
        <f t="shared" si="17"/>
        <v>2733.3</v>
      </c>
      <c r="W88" s="51">
        <f t="shared" si="17"/>
        <v>2996.2</v>
      </c>
      <c r="X88" s="51">
        <f t="shared" si="17"/>
        <v>2996.2</v>
      </c>
      <c r="Y88" s="51">
        <f t="shared" si="17"/>
        <v>2996.2</v>
      </c>
      <c r="Z88" s="1"/>
    </row>
    <row r="89" spans="1:26" ht="43.5" customHeight="1">
      <c r="A89" s="160">
        <v>902</v>
      </c>
      <c r="B89" s="90"/>
      <c r="C89" s="91"/>
      <c r="D89" s="92"/>
      <c r="E89" s="93">
        <v>30207000</v>
      </c>
      <c r="F89" s="14"/>
      <c r="G89" s="16"/>
      <c r="H89" s="27"/>
      <c r="I89" s="31"/>
      <c r="J89" s="31"/>
      <c r="K89" s="15" t="s">
        <v>114</v>
      </c>
      <c r="L89" s="15" t="s">
        <v>615</v>
      </c>
      <c r="M89" s="15" t="s">
        <v>116</v>
      </c>
      <c r="N89" s="17">
        <v>1000</v>
      </c>
      <c r="O89" s="17">
        <v>1</v>
      </c>
      <c r="P89" s="18" t="s">
        <v>15</v>
      </c>
      <c r="Q89" s="19">
        <v>310</v>
      </c>
      <c r="R89" s="20">
        <v>260</v>
      </c>
      <c r="S89" s="20">
        <v>260</v>
      </c>
      <c r="T89" s="34">
        <v>1526.2</v>
      </c>
      <c r="U89" s="34">
        <v>1526.1</v>
      </c>
      <c r="V89" s="34">
        <v>1784.1</v>
      </c>
      <c r="W89" s="34">
        <v>1975.8</v>
      </c>
      <c r="X89" s="34">
        <v>1975.8</v>
      </c>
      <c r="Y89" s="34">
        <v>1975.8</v>
      </c>
      <c r="Z89" s="1"/>
    </row>
    <row r="90" spans="1:26" ht="36" customHeight="1">
      <c r="A90" s="160">
        <v>902</v>
      </c>
      <c r="B90" s="90"/>
      <c r="C90" s="91"/>
      <c r="D90" s="92"/>
      <c r="E90" s="93">
        <v>30207000</v>
      </c>
      <c r="F90" s="14"/>
      <c r="G90" s="16"/>
      <c r="H90" s="27"/>
      <c r="I90" s="31"/>
      <c r="J90" s="31"/>
      <c r="K90" s="15" t="s">
        <v>126</v>
      </c>
      <c r="L90" s="15" t="s">
        <v>1</v>
      </c>
      <c r="M90" s="15" t="s">
        <v>385</v>
      </c>
      <c r="N90" s="17">
        <v>1000</v>
      </c>
      <c r="O90" s="17">
        <v>1</v>
      </c>
      <c r="P90" s="18" t="s">
        <v>16</v>
      </c>
      <c r="Q90" s="19">
        <v>310</v>
      </c>
      <c r="R90" s="20"/>
      <c r="S90" s="20">
        <v>260</v>
      </c>
      <c r="T90" s="34">
        <v>714.4</v>
      </c>
      <c r="U90" s="34">
        <v>714.3</v>
      </c>
      <c r="V90" s="34">
        <v>949.2</v>
      </c>
      <c r="W90" s="34">
        <v>1020.4</v>
      </c>
      <c r="X90" s="34">
        <v>1020.4</v>
      </c>
      <c r="Y90" s="34">
        <v>1020.4</v>
      </c>
      <c r="Z90" s="1"/>
    </row>
    <row r="91" spans="1:26" ht="33.75" customHeight="1">
      <c r="A91" s="160">
        <v>902</v>
      </c>
      <c r="B91" s="90"/>
      <c r="C91" s="91"/>
      <c r="D91" s="92"/>
      <c r="E91" s="93">
        <v>30207000</v>
      </c>
      <c r="F91" s="14"/>
      <c r="G91" s="16"/>
      <c r="H91" s="27"/>
      <c r="I91" s="15"/>
      <c r="J91" s="15"/>
      <c r="K91" s="15" t="s">
        <v>411</v>
      </c>
      <c r="L91" s="15" t="s">
        <v>437</v>
      </c>
      <c r="M91" s="15" t="s">
        <v>413</v>
      </c>
      <c r="N91" s="17">
        <v>1000</v>
      </c>
      <c r="O91" s="17">
        <v>3</v>
      </c>
      <c r="P91" s="18" t="s">
        <v>67</v>
      </c>
      <c r="Q91" s="19">
        <v>320</v>
      </c>
      <c r="R91" s="20"/>
      <c r="S91" s="20">
        <v>260</v>
      </c>
      <c r="T91" s="34">
        <v>239</v>
      </c>
      <c r="U91" s="34">
        <v>226</v>
      </c>
      <c r="V91" s="34">
        <v>0</v>
      </c>
      <c r="W91" s="34">
        <v>0</v>
      </c>
      <c r="X91" s="34">
        <v>0</v>
      </c>
      <c r="Y91" s="166">
        <v>0</v>
      </c>
      <c r="Z91" s="1"/>
    </row>
    <row r="92" spans="1:26" ht="86.25" customHeight="1">
      <c r="A92" s="160">
        <v>902</v>
      </c>
      <c r="B92" s="90"/>
      <c r="C92" s="91"/>
      <c r="D92" s="92"/>
      <c r="E92" s="93">
        <v>30207000</v>
      </c>
      <c r="F92" s="14"/>
      <c r="G92" s="16"/>
      <c r="H92" s="27"/>
      <c r="I92" s="15"/>
      <c r="J92" s="15"/>
      <c r="K92" s="15" t="s">
        <v>709</v>
      </c>
      <c r="L92" s="15" t="s">
        <v>298</v>
      </c>
      <c r="M92" s="15" t="s">
        <v>716</v>
      </c>
      <c r="N92" s="17"/>
      <c r="O92" s="17"/>
      <c r="P92" s="18"/>
      <c r="Q92" s="19"/>
      <c r="R92" s="20"/>
      <c r="S92" s="20"/>
      <c r="T92" s="34"/>
      <c r="U92" s="34"/>
      <c r="V92" s="34"/>
      <c r="W92" s="34"/>
      <c r="X92" s="34"/>
      <c r="Y92" s="166"/>
      <c r="Z92" s="1"/>
    </row>
    <row r="93" spans="1:26" ht="57.75" customHeight="1">
      <c r="A93" s="160">
        <v>902</v>
      </c>
      <c r="B93" s="90"/>
      <c r="C93" s="91"/>
      <c r="D93" s="92"/>
      <c r="E93" s="93">
        <v>30207000</v>
      </c>
      <c r="F93" s="14"/>
      <c r="G93" s="16"/>
      <c r="H93" s="27"/>
      <c r="I93" s="15"/>
      <c r="J93" s="15"/>
      <c r="K93" s="15" t="s">
        <v>744</v>
      </c>
      <c r="L93" s="15" t="s">
        <v>280</v>
      </c>
      <c r="M93" s="15" t="s">
        <v>329</v>
      </c>
      <c r="N93" s="17"/>
      <c r="O93" s="17"/>
      <c r="P93" s="18"/>
      <c r="Q93" s="19"/>
      <c r="R93" s="20"/>
      <c r="S93" s="20"/>
      <c r="T93" s="34"/>
      <c r="U93" s="34"/>
      <c r="V93" s="34"/>
      <c r="W93" s="34"/>
      <c r="X93" s="34"/>
      <c r="Y93" s="166"/>
      <c r="Z93" s="1"/>
    </row>
    <row r="94" spans="1:26" ht="59.25" customHeight="1">
      <c r="A94" s="160">
        <v>902</v>
      </c>
      <c r="B94" s="90"/>
      <c r="C94" s="91"/>
      <c r="D94" s="92"/>
      <c r="E94" s="93">
        <v>30207000</v>
      </c>
      <c r="F94" s="14"/>
      <c r="G94" s="16"/>
      <c r="H94" s="27"/>
      <c r="I94" s="15"/>
      <c r="J94" s="15"/>
      <c r="K94" s="15" t="s">
        <v>68</v>
      </c>
      <c r="L94" s="15" t="s">
        <v>280</v>
      </c>
      <c r="M94" s="15" t="s">
        <v>69</v>
      </c>
      <c r="N94" s="17"/>
      <c r="O94" s="17"/>
      <c r="P94" s="18"/>
      <c r="Q94" s="19"/>
      <c r="R94" s="20"/>
      <c r="S94" s="20"/>
      <c r="T94" s="34"/>
      <c r="U94" s="34"/>
      <c r="V94" s="34"/>
      <c r="W94" s="34"/>
      <c r="X94" s="34"/>
      <c r="Y94" s="166"/>
      <c r="Z94" s="1"/>
    </row>
    <row r="95" spans="1:26" ht="105" customHeight="1">
      <c r="A95" s="160">
        <v>902</v>
      </c>
      <c r="B95" s="90"/>
      <c r="C95" s="91"/>
      <c r="D95" s="92"/>
      <c r="E95" s="93">
        <v>30207000</v>
      </c>
      <c r="F95" s="14"/>
      <c r="G95" s="16"/>
      <c r="H95" s="27"/>
      <c r="I95" s="15"/>
      <c r="J95" s="15"/>
      <c r="K95" s="15" t="s">
        <v>710</v>
      </c>
      <c r="L95" s="15" t="s">
        <v>280</v>
      </c>
      <c r="M95" s="15" t="s">
        <v>70</v>
      </c>
      <c r="N95" s="17"/>
      <c r="O95" s="17"/>
      <c r="P95" s="18"/>
      <c r="Q95" s="19"/>
      <c r="R95" s="20"/>
      <c r="S95" s="20"/>
      <c r="T95" s="34"/>
      <c r="U95" s="34"/>
      <c r="V95" s="34"/>
      <c r="W95" s="34"/>
      <c r="X95" s="34"/>
      <c r="Y95" s="166"/>
      <c r="Z95" s="1"/>
    </row>
    <row r="96" spans="1:28" ht="57.75" customHeight="1">
      <c r="A96" s="178">
        <v>902</v>
      </c>
      <c r="B96" s="86">
        <v>30209000</v>
      </c>
      <c r="C96" s="87" t="s">
        <v>612</v>
      </c>
      <c r="D96" s="88"/>
      <c r="E96" s="89">
        <v>30208000</v>
      </c>
      <c r="F96" s="29" t="s">
        <v>297</v>
      </c>
      <c r="G96" s="440"/>
      <c r="H96" s="441"/>
      <c r="I96" s="28" t="s">
        <v>409</v>
      </c>
      <c r="J96" s="52"/>
      <c r="K96" s="442"/>
      <c r="L96" s="443"/>
      <c r="M96" s="444"/>
      <c r="N96" s="53"/>
      <c r="O96" s="53"/>
      <c r="P96" s="54"/>
      <c r="Q96" s="55"/>
      <c r="R96" s="39"/>
      <c r="S96" s="39"/>
      <c r="T96" s="51">
        <f aca="true" t="shared" si="18" ref="T96:AB96">SUM(T97:T98)</f>
        <v>0</v>
      </c>
      <c r="U96" s="51">
        <f t="shared" si="18"/>
        <v>0</v>
      </c>
      <c r="V96" s="51">
        <f t="shared" si="18"/>
        <v>80.1</v>
      </c>
      <c r="W96" s="51">
        <f t="shared" si="18"/>
        <v>8</v>
      </c>
      <c r="X96" s="51">
        <f t="shared" si="18"/>
        <v>8</v>
      </c>
      <c r="Y96" s="51">
        <f t="shared" si="18"/>
        <v>8</v>
      </c>
      <c r="Z96" s="51">
        <f t="shared" si="18"/>
        <v>0</v>
      </c>
      <c r="AA96" s="51">
        <f t="shared" si="18"/>
        <v>0</v>
      </c>
      <c r="AB96" s="51">
        <f t="shared" si="18"/>
        <v>0</v>
      </c>
    </row>
    <row r="97" spans="1:28" ht="39" customHeight="1">
      <c r="A97" s="179">
        <v>902</v>
      </c>
      <c r="B97" s="90"/>
      <c r="C97" s="91"/>
      <c r="D97" s="92"/>
      <c r="E97" s="93">
        <v>30208000</v>
      </c>
      <c r="F97" s="14"/>
      <c r="G97" s="16"/>
      <c r="H97" s="27"/>
      <c r="I97" s="31"/>
      <c r="J97" s="31"/>
      <c r="K97" s="15" t="s">
        <v>114</v>
      </c>
      <c r="L97" s="15" t="s">
        <v>615</v>
      </c>
      <c r="M97" s="15" t="s">
        <v>116</v>
      </c>
      <c r="N97" s="122">
        <v>900</v>
      </c>
      <c r="O97" s="122">
        <v>9</v>
      </c>
      <c r="P97" s="123" t="s">
        <v>712</v>
      </c>
      <c r="Q97" s="124">
        <v>612</v>
      </c>
      <c r="R97" s="127"/>
      <c r="S97" s="128" t="s">
        <v>174</v>
      </c>
      <c r="T97" s="125">
        <v>0</v>
      </c>
      <c r="U97" s="125">
        <v>0</v>
      </c>
      <c r="V97" s="125">
        <v>80.1</v>
      </c>
      <c r="W97" s="125">
        <v>8</v>
      </c>
      <c r="X97" s="125">
        <v>8</v>
      </c>
      <c r="Y97" s="125">
        <v>8</v>
      </c>
      <c r="Z97" s="34"/>
      <c r="AA97" s="34">
        <v>0</v>
      </c>
      <c r="AB97" s="50"/>
    </row>
    <row r="98" spans="1:28" ht="31.5" customHeight="1">
      <c r="A98" s="179">
        <v>902</v>
      </c>
      <c r="B98" s="90"/>
      <c r="C98" s="91"/>
      <c r="D98" s="92"/>
      <c r="E98" s="93">
        <v>30208000</v>
      </c>
      <c r="F98" s="14"/>
      <c r="G98" s="16"/>
      <c r="H98" s="27"/>
      <c r="I98" s="31"/>
      <c r="J98" s="31"/>
      <c r="K98" s="15" t="s">
        <v>126</v>
      </c>
      <c r="L98" s="15" t="s">
        <v>1</v>
      </c>
      <c r="M98" s="15" t="s">
        <v>385</v>
      </c>
      <c r="N98" s="17"/>
      <c r="O98" s="17"/>
      <c r="P98" s="18"/>
      <c r="Q98" s="19"/>
      <c r="R98" s="30"/>
      <c r="S98" s="43"/>
      <c r="T98" s="34"/>
      <c r="U98" s="34"/>
      <c r="V98" s="34"/>
      <c r="W98" s="34"/>
      <c r="X98" s="34"/>
      <c r="Y98" s="34"/>
      <c r="Z98" s="125"/>
      <c r="AA98" s="126">
        <v>0</v>
      </c>
      <c r="AB98" s="180"/>
    </row>
    <row r="99" spans="1:28" ht="33" customHeight="1">
      <c r="A99" s="179">
        <v>902</v>
      </c>
      <c r="B99" s="90"/>
      <c r="C99" s="91"/>
      <c r="D99" s="92"/>
      <c r="E99" s="93">
        <v>30208000</v>
      </c>
      <c r="F99" s="14"/>
      <c r="G99" s="16"/>
      <c r="H99" s="27"/>
      <c r="I99" s="31"/>
      <c r="J99" s="31"/>
      <c r="K99" s="15" t="s">
        <v>411</v>
      </c>
      <c r="L99" s="15" t="s">
        <v>437</v>
      </c>
      <c r="M99" s="15" t="s">
        <v>413</v>
      </c>
      <c r="N99" s="17"/>
      <c r="O99" s="17"/>
      <c r="P99" s="18"/>
      <c r="Q99" s="19"/>
      <c r="R99" s="30"/>
      <c r="S99" s="43"/>
      <c r="T99" s="34"/>
      <c r="U99" s="34"/>
      <c r="V99" s="34"/>
      <c r="W99" s="34"/>
      <c r="X99" s="34"/>
      <c r="Y99" s="34"/>
      <c r="Z99" s="125"/>
      <c r="AA99" s="126"/>
      <c r="AB99" s="180"/>
    </row>
    <row r="100" spans="1:28" ht="114.75" customHeight="1">
      <c r="A100" s="179">
        <v>902</v>
      </c>
      <c r="B100" s="90"/>
      <c r="C100" s="91"/>
      <c r="D100" s="92"/>
      <c r="E100" s="93">
        <v>30208000</v>
      </c>
      <c r="F100" s="14"/>
      <c r="G100" s="16"/>
      <c r="H100" s="27"/>
      <c r="I100" s="15"/>
      <c r="J100" s="15"/>
      <c r="K100" s="15" t="s">
        <v>711</v>
      </c>
      <c r="L100" s="15" t="s">
        <v>140</v>
      </c>
      <c r="M100" s="15" t="s">
        <v>349</v>
      </c>
      <c r="N100" s="17"/>
      <c r="O100" s="17"/>
      <c r="P100" s="18"/>
      <c r="Q100" s="19"/>
      <c r="R100" s="20"/>
      <c r="S100" s="20"/>
      <c r="T100" s="34"/>
      <c r="U100" s="34"/>
      <c r="V100" s="34"/>
      <c r="W100" s="34"/>
      <c r="X100" s="34"/>
      <c r="Y100" s="34"/>
      <c r="Z100" s="34"/>
      <c r="AA100" s="34"/>
      <c r="AB100" s="181"/>
    </row>
    <row r="101" spans="1:26" ht="0.75" customHeight="1" thickBot="1">
      <c r="A101" s="21"/>
      <c r="B101" s="22"/>
      <c r="C101" s="22" t="s">
        <v>274</v>
      </c>
      <c r="D101" s="23"/>
      <c r="E101" s="23">
        <v>30530000</v>
      </c>
      <c r="F101" s="23" t="s">
        <v>294</v>
      </c>
      <c r="G101" s="22"/>
      <c r="H101" s="2"/>
      <c r="I101" s="23" t="s">
        <v>697</v>
      </c>
      <c r="J101" s="23"/>
      <c r="K101" s="23"/>
      <c r="L101" s="23"/>
      <c r="M101" s="23"/>
      <c r="N101" s="23"/>
      <c r="O101" s="23"/>
      <c r="P101" s="23"/>
      <c r="Q101" s="23"/>
      <c r="R101" s="23"/>
      <c r="S101" s="23"/>
      <c r="T101" s="24">
        <v>394638.1</v>
      </c>
      <c r="U101" s="24">
        <v>357791.9</v>
      </c>
      <c r="V101" s="24">
        <v>666676.2</v>
      </c>
      <c r="W101" s="24">
        <v>623026.2</v>
      </c>
      <c r="X101" s="24">
        <v>455897.4</v>
      </c>
      <c r="Y101" s="24">
        <v>491651.8</v>
      </c>
      <c r="Z101" s="1"/>
    </row>
    <row r="102" spans="1:26" ht="0.75" customHeight="1" thickBot="1">
      <c r="A102" s="44"/>
      <c r="B102" s="44"/>
      <c r="C102" s="44"/>
      <c r="D102" s="45"/>
      <c r="E102" s="45"/>
      <c r="F102" s="45"/>
      <c r="G102" s="44"/>
      <c r="H102" s="2"/>
      <c r="I102" s="45"/>
      <c r="J102" s="45"/>
      <c r="K102" s="45"/>
      <c r="L102" s="45"/>
      <c r="M102" s="45"/>
      <c r="N102" s="45"/>
      <c r="O102" s="45"/>
      <c r="P102" s="45"/>
      <c r="Q102" s="45"/>
      <c r="R102" s="45"/>
      <c r="S102" s="45"/>
      <c r="T102" s="46"/>
      <c r="U102" s="46"/>
      <c r="V102" s="46"/>
      <c r="W102" s="46"/>
      <c r="X102" s="46"/>
      <c r="Y102" s="46"/>
      <c r="Z102" s="1"/>
    </row>
    <row r="103" spans="1:26" ht="12.75" customHeight="1">
      <c r="A103" s="2"/>
      <c r="B103" s="25"/>
      <c r="C103" s="25"/>
      <c r="D103" s="2"/>
      <c r="E103" s="2"/>
      <c r="F103" s="2"/>
      <c r="G103" s="25"/>
      <c r="H103" s="2"/>
      <c r="I103" s="2"/>
      <c r="J103" s="2"/>
      <c r="K103" s="2"/>
      <c r="L103" s="2"/>
      <c r="M103" s="2"/>
      <c r="N103" s="2"/>
      <c r="O103" s="2"/>
      <c r="P103" s="2"/>
      <c r="Q103" s="2"/>
      <c r="R103" s="2"/>
      <c r="S103" s="2"/>
      <c r="T103" s="2"/>
      <c r="U103" s="2"/>
      <c r="V103" s="2"/>
      <c r="W103" s="2"/>
      <c r="X103" s="2"/>
      <c r="Y103" s="2"/>
      <c r="Z103" s="1"/>
    </row>
    <row r="104" spans="23:25" ht="24" customHeight="1">
      <c r="W104" s="101">
        <f>SUM(W17+W27+W33+W36+W39+W41+W45+W50+W52+W58+W76+W82+W88+W96)</f>
        <v>83659</v>
      </c>
      <c r="X104" s="101">
        <f>SUM(X17+X27+X33+X36+X39+X41+X45+X50+X52+X58+X76+X82+X88+X96)</f>
        <v>79238.19999999998</v>
      </c>
      <c r="Y104" s="101">
        <f>SUM(Y17+Y27+Y33+Y36+Y39+Y41+Y45+Y50+Y52+Y58+Y76+Y82+Y88+Y96)</f>
        <v>79336.29999999999</v>
      </c>
    </row>
    <row r="106" spans="9:24" ht="37.5" customHeight="1">
      <c r="I106" s="438" t="s">
        <v>588</v>
      </c>
      <c r="J106" s="438"/>
      <c r="K106" s="438"/>
      <c r="W106" s="439" t="s">
        <v>589</v>
      </c>
      <c r="X106" s="439"/>
    </row>
    <row r="110" spans="9:23" ht="51" customHeight="1">
      <c r="I110" s="436" t="s">
        <v>378</v>
      </c>
      <c r="J110" s="436"/>
      <c r="K110" s="437"/>
      <c r="L110" s="26"/>
      <c r="W110" s="32" t="s">
        <v>327</v>
      </c>
    </row>
  </sheetData>
  <sheetProtection/>
  <mergeCells count="47">
    <mergeCell ref="G50:H50"/>
    <mergeCell ref="G52:H52"/>
    <mergeCell ref="G96:H96"/>
    <mergeCell ref="A10:A13"/>
    <mergeCell ref="D10:D13"/>
    <mergeCell ref="E10:E13"/>
    <mergeCell ref="G39:H39"/>
    <mergeCell ref="K50:R50"/>
    <mergeCell ref="J10:J13"/>
    <mergeCell ref="K27:R27"/>
    <mergeCell ref="G17:H17"/>
    <mergeCell ref="G27:H27"/>
    <mergeCell ref="I16:S16"/>
    <mergeCell ref="G33:H33"/>
    <mergeCell ref="G36:H36"/>
    <mergeCell ref="K36:R36"/>
    <mergeCell ref="G41:H41"/>
    <mergeCell ref="V6:Y6"/>
    <mergeCell ref="E6:U6"/>
    <mergeCell ref="V11:V13"/>
    <mergeCell ref="N10:S11"/>
    <mergeCell ref="S12:S13"/>
    <mergeCell ref="W11:Y11"/>
    <mergeCell ref="V7:Y7"/>
    <mergeCell ref="I10:I13"/>
    <mergeCell ref="T11:U12"/>
    <mergeCell ref="K10:M12"/>
    <mergeCell ref="T10:Y10"/>
    <mergeCell ref="K41:R41"/>
    <mergeCell ref="Q12:Q13"/>
    <mergeCell ref="N12:N13"/>
    <mergeCell ref="K39:R39"/>
    <mergeCell ref="P12:P13"/>
    <mergeCell ref="O12:O13"/>
    <mergeCell ref="K17:R17"/>
    <mergeCell ref="K82:R82"/>
    <mergeCell ref="G82:H82"/>
    <mergeCell ref="K58:R58"/>
    <mergeCell ref="K52:R52"/>
    <mergeCell ref="K76:Q76"/>
    <mergeCell ref="G58:H58"/>
    <mergeCell ref="I110:K110"/>
    <mergeCell ref="I106:K106"/>
    <mergeCell ref="W106:X106"/>
    <mergeCell ref="G88:H88"/>
    <mergeCell ref="K96:M96"/>
    <mergeCell ref="K88:M88"/>
  </mergeCells>
  <printOptions/>
  <pageMargins left="0.7480314960629921" right="0.3937007874015748" top="0.3937007874015748" bottom="0.3937007874015748" header="0.5118110236220472" footer="0.5118110236220472"/>
  <pageSetup fitToHeight="0" horizontalDpi="600" verticalDpi="600" orientation="landscape" paperSize="9" scale="53" r:id="rId1"/>
  <headerFooter alignWithMargins="0">
    <oddHeader>&amp;CСтраница &amp;P из &amp;N</oddHeader>
  </headerFooter>
  <rowBreaks count="3" manualBreakCount="3">
    <brk id="45" max="24" man="1"/>
    <brk id="56" max="24" man="1"/>
    <brk id="67" max="24" man="1"/>
  </rowBreaks>
</worksheet>
</file>

<file path=xl/worksheets/sheet2.xml><?xml version="1.0" encoding="utf-8"?>
<worksheet xmlns="http://schemas.openxmlformats.org/spreadsheetml/2006/main" xmlns:r="http://schemas.openxmlformats.org/officeDocument/2006/relationships">
  <sheetPr>
    <pageSetUpPr fitToPage="1"/>
  </sheetPr>
  <dimension ref="A1:AZ602"/>
  <sheetViews>
    <sheetView tabSelected="1" zoomScaleSheetLayoutView="100" zoomScalePageLayoutView="0" workbookViewId="0" topLeftCell="A593">
      <selection activeCell="K593" sqref="K593"/>
    </sheetView>
  </sheetViews>
  <sheetFormatPr defaultColWidth="9.00390625" defaultRowHeight="12.75"/>
  <cols>
    <col min="1" max="1" width="13.875" style="232" customWidth="1"/>
    <col min="2" max="3" width="9.125" style="232" hidden="1" customWidth="1"/>
    <col min="4" max="4" width="26.125" style="232" hidden="1" customWidth="1"/>
    <col min="5" max="5" width="10.625" style="232" customWidth="1"/>
    <col min="6" max="7" width="9.125" style="232" hidden="1" customWidth="1"/>
    <col min="8" max="8" width="1.75390625" style="232" hidden="1" customWidth="1"/>
    <col min="9" max="9" width="45.125" style="232" customWidth="1"/>
    <col min="10" max="10" width="11.25390625" style="232" hidden="1" customWidth="1"/>
    <col min="11" max="11" width="61.375" style="232" customWidth="1"/>
    <col min="12" max="12" width="12.875" style="232" customWidth="1"/>
    <col min="13" max="13" width="18.75390625" style="232" customWidth="1"/>
    <col min="14" max="14" width="6.25390625" style="232" customWidth="1"/>
    <col min="15" max="15" width="7.375" style="232" customWidth="1"/>
    <col min="16" max="16" width="11.00390625" style="232" customWidth="1"/>
    <col min="17" max="17" width="7.75390625" style="232" customWidth="1"/>
    <col min="18" max="18" width="9.125" style="232" hidden="1" customWidth="1"/>
    <col min="19" max="19" width="9.25390625" style="232" customWidth="1"/>
    <col min="20" max="20" width="9.75390625" style="232" customWidth="1"/>
    <col min="21" max="21" width="9.875" style="232" customWidth="1"/>
    <col min="22" max="22" width="12.25390625" style="232" customWidth="1"/>
    <col min="23" max="23" width="12.75390625" style="232" customWidth="1"/>
    <col min="24" max="24" width="12.375" style="232" customWidth="1"/>
    <col min="25" max="25" width="11.625" style="232" customWidth="1"/>
    <col min="26" max="26" width="12.25390625" style="3" hidden="1" customWidth="1"/>
    <col min="27" max="27" width="14.25390625" style="3" hidden="1" customWidth="1"/>
    <col min="28" max="28" width="10.625" style="3" hidden="1" customWidth="1"/>
    <col min="29" max="29" width="10.375" style="3" hidden="1" customWidth="1"/>
    <col min="30" max="30" width="13.75390625" style="3" hidden="1" customWidth="1"/>
    <col min="31" max="31" width="0" style="3" hidden="1" customWidth="1"/>
    <col min="32" max="32" width="10.75390625" style="3" hidden="1" customWidth="1"/>
    <col min="33" max="45" width="0" style="3" hidden="1" customWidth="1"/>
    <col min="46" max="46" width="9.125" style="3" customWidth="1"/>
    <col min="47" max="47" width="10.25390625" style="3" bestFit="1" customWidth="1"/>
    <col min="48" max="52" width="9.625" style="3" bestFit="1" customWidth="1"/>
    <col min="53" max="16384" width="9.125" style="3" customWidth="1"/>
  </cols>
  <sheetData>
    <row r="1" spans="20:25" ht="12.75" hidden="1">
      <c r="T1" s="34">
        <f aca="true" t="shared" si="0" ref="T1:Y1">SUM(T316+T323)</f>
        <v>34982.3</v>
      </c>
      <c r="U1" s="34">
        <f t="shared" si="0"/>
        <v>34982.2</v>
      </c>
      <c r="V1" s="34">
        <f t="shared" si="0"/>
        <v>11377.8</v>
      </c>
      <c r="W1" s="34">
        <f t="shared" si="0"/>
        <v>23000</v>
      </c>
      <c r="X1" s="34">
        <f t="shared" si="0"/>
        <v>7200</v>
      </c>
      <c r="Y1" s="34">
        <f t="shared" si="0"/>
        <v>17680</v>
      </c>
    </row>
    <row r="2" spans="20:25" ht="12.75" hidden="1">
      <c r="T2" s="34">
        <f aca="true" t="shared" si="1" ref="T2:Y2">SUM(T16)</f>
        <v>837854.5</v>
      </c>
      <c r="U2" s="34">
        <f t="shared" si="1"/>
        <v>826704.6000000002</v>
      </c>
      <c r="V2" s="34">
        <f>SUM(V16)</f>
        <v>854329.2999999998</v>
      </c>
      <c r="W2" s="34">
        <f t="shared" si="1"/>
        <v>807436.3999999999</v>
      </c>
      <c r="X2" s="34">
        <f t="shared" si="1"/>
        <v>767064.5</v>
      </c>
      <c r="Y2" s="34">
        <f t="shared" si="1"/>
        <v>780369.7</v>
      </c>
    </row>
    <row r="3" spans="20:25" ht="12.75" hidden="1">
      <c r="T3" s="137">
        <f aca="true" t="shared" si="2" ref="T3:Y3">SUM(T16-T1)</f>
        <v>802872.2</v>
      </c>
      <c r="U3" s="137">
        <f t="shared" si="2"/>
        <v>791722.4000000003</v>
      </c>
      <c r="V3" s="137">
        <f>SUM(V16-V1)</f>
        <v>842951.4999999998</v>
      </c>
      <c r="W3" s="137">
        <f t="shared" si="2"/>
        <v>784436.3999999999</v>
      </c>
      <c r="X3" s="137">
        <f t="shared" si="2"/>
        <v>759864.5</v>
      </c>
      <c r="Y3" s="137">
        <f t="shared" si="2"/>
        <v>762689.7</v>
      </c>
    </row>
    <row r="4" spans="20:25" ht="12.75" hidden="1">
      <c r="T4" s="137">
        <v>290826.5</v>
      </c>
      <c r="U4" s="137">
        <v>287813.7</v>
      </c>
      <c r="V4" s="137">
        <v>164732.8</v>
      </c>
      <c r="W4" s="137">
        <v>176655.6</v>
      </c>
      <c r="X4" s="137">
        <v>174055.6</v>
      </c>
      <c r="Y4" s="137">
        <v>159567.7</v>
      </c>
    </row>
    <row r="5" spans="20:25" ht="12.75" hidden="1">
      <c r="T5" s="137">
        <f aca="true" t="shared" si="3" ref="T5:Y5">SUM(T3-T4)</f>
        <v>512045.69999999995</v>
      </c>
      <c r="U5" s="137">
        <f t="shared" si="3"/>
        <v>503908.70000000024</v>
      </c>
      <c r="V5" s="137">
        <f>SUM(V3-V4)</f>
        <v>678218.6999999997</v>
      </c>
      <c r="W5" s="137">
        <f t="shared" si="3"/>
        <v>607780.7999999999</v>
      </c>
      <c r="X5" s="137">
        <f t="shared" si="3"/>
        <v>585808.9</v>
      </c>
      <c r="Y5" s="137">
        <f t="shared" si="3"/>
        <v>603122</v>
      </c>
    </row>
    <row r="6" spans="1:26" ht="36.75" customHeight="1" hidden="1">
      <c r="A6" s="1"/>
      <c r="B6" s="233"/>
      <c r="C6" s="233"/>
      <c r="D6" s="234"/>
      <c r="E6" s="484" t="s">
        <v>696</v>
      </c>
      <c r="F6" s="484"/>
      <c r="G6" s="484"/>
      <c r="H6" s="484"/>
      <c r="I6" s="484"/>
      <c r="J6" s="484"/>
      <c r="K6" s="484"/>
      <c r="L6" s="484"/>
      <c r="M6" s="484"/>
      <c r="N6" s="484"/>
      <c r="O6" s="484"/>
      <c r="P6" s="484"/>
      <c r="Q6" s="484"/>
      <c r="R6" s="484"/>
      <c r="S6" s="484"/>
      <c r="T6" s="484"/>
      <c r="U6" s="484"/>
      <c r="V6" s="483"/>
      <c r="W6" s="483"/>
      <c r="X6" s="483"/>
      <c r="Y6" s="483"/>
      <c r="Z6" s="4"/>
    </row>
    <row r="7" spans="1:26" ht="33" customHeight="1">
      <c r="A7" s="1"/>
      <c r="B7" s="233"/>
      <c r="C7" s="233"/>
      <c r="D7" s="234"/>
      <c r="E7" s="234"/>
      <c r="F7" s="234"/>
      <c r="G7" s="234"/>
      <c r="H7" s="234"/>
      <c r="I7" s="234"/>
      <c r="J7" s="234"/>
      <c r="K7" s="234"/>
      <c r="L7" s="234"/>
      <c r="M7" s="234"/>
      <c r="N7" s="234"/>
      <c r="O7" s="234"/>
      <c r="P7" s="234"/>
      <c r="Q7" s="234"/>
      <c r="R7" s="234"/>
      <c r="S7" s="234"/>
      <c r="T7" s="234"/>
      <c r="U7" s="234"/>
      <c r="V7" s="235"/>
      <c r="W7" s="235"/>
      <c r="X7" s="235"/>
      <c r="Y7" s="235"/>
      <c r="Z7" s="4"/>
    </row>
    <row r="8" spans="1:27" ht="16.5" customHeight="1">
      <c r="A8" s="1"/>
      <c r="B8" s="233"/>
      <c r="C8" s="233"/>
      <c r="D8" s="233"/>
      <c r="E8" s="472" t="s">
        <v>156</v>
      </c>
      <c r="F8" s="472"/>
      <c r="G8" s="472"/>
      <c r="H8" s="472"/>
      <c r="I8" s="472"/>
      <c r="J8" s="472"/>
      <c r="K8" s="472"/>
      <c r="L8" s="472"/>
      <c r="M8" s="472"/>
      <c r="N8" s="472"/>
      <c r="O8" s="472"/>
      <c r="P8" s="472"/>
      <c r="Q8" s="233"/>
      <c r="R8" s="233"/>
      <c r="S8" s="233"/>
      <c r="T8" s="233"/>
      <c r="U8" s="233"/>
      <c r="V8" s="485" t="s">
        <v>151</v>
      </c>
      <c r="W8" s="485"/>
      <c r="X8" s="485"/>
      <c r="Y8" s="485"/>
      <c r="Z8" s="6"/>
      <c r="AA8" s="101"/>
    </row>
    <row r="9" spans="1:26" ht="409.5" customHeight="1" hidden="1">
      <c r="A9" s="1"/>
      <c r="B9" s="233"/>
      <c r="C9" s="233"/>
      <c r="D9" s="236"/>
      <c r="E9" s="236"/>
      <c r="F9" s="236"/>
      <c r="G9" s="233"/>
      <c r="H9" s="233"/>
      <c r="I9" s="236"/>
      <c r="J9" s="236"/>
      <c r="K9" s="236"/>
      <c r="L9" s="236"/>
      <c r="M9" s="236"/>
      <c r="N9" s="236"/>
      <c r="O9" s="236"/>
      <c r="P9" s="236"/>
      <c r="Q9" s="236"/>
      <c r="R9" s="236"/>
      <c r="S9" s="236"/>
      <c r="T9" s="236"/>
      <c r="U9" s="236"/>
      <c r="V9" s="236"/>
      <c r="W9" s="236"/>
      <c r="X9" s="236"/>
      <c r="Y9" s="236"/>
      <c r="Z9" s="7"/>
    </row>
    <row r="10" spans="1:27" ht="12.75" customHeight="1" thickBot="1">
      <c r="A10" s="1"/>
      <c r="B10" s="233"/>
      <c r="C10" s="233"/>
      <c r="D10" s="233"/>
      <c r="E10" s="233"/>
      <c r="F10" s="233"/>
      <c r="G10" s="233"/>
      <c r="H10" s="233"/>
      <c r="I10" s="233"/>
      <c r="J10" s="233"/>
      <c r="K10" s="233"/>
      <c r="L10" s="233"/>
      <c r="M10" s="233"/>
      <c r="N10" s="233"/>
      <c r="O10" s="233"/>
      <c r="P10" s="233"/>
      <c r="Q10" s="233"/>
      <c r="R10" s="233"/>
      <c r="S10" s="233"/>
      <c r="T10" s="233"/>
      <c r="U10" s="233"/>
      <c r="V10" s="233"/>
      <c r="W10" s="233"/>
      <c r="X10" s="237"/>
      <c r="Y10" s="233"/>
      <c r="Z10" s="2"/>
      <c r="AA10" s="101"/>
    </row>
    <row r="11" spans="1:26" ht="12.75" customHeight="1">
      <c r="A11" s="460" t="s">
        <v>198</v>
      </c>
      <c r="B11" s="238"/>
      <c r="C11" s="239"/>
      <c r="D11" s="463" t="s">
        <v>618</v>
      </c>
      <c r="E11" s="465" t="s">
        <v>619</v>
      </c>
      <c r="F11" s="240"/>
      <c r="G11" s="241"/>
      <c r="H11" s="242"/>
      <c r="I11" s="451" t="s">
        <v>620</v>
      </c>
      <c r="J11" s="451" t="s">
        <v>645</v>
      </c>
      <c r="K11" s="420" t="s">
        <v>621</v>
      </c>
      <c r="L11" s="421"/>
      <c r="M11" s="422"/>
      <c r="N11" s="420" t="s">
        <v>622</v>
      </c>
      <c r="O11" s="421"/>
      <c r="P11" s="421"/>
      <c r="Q11" s="421"/>
      <c r="R11" s="421"/>
      <c r="S11" s="422"/>
      <c r="T11" s="428" t="s">
        <v>199</v>
      </c>
      <c r="U11" s="428"/>
      <c r="V11" s="428"/>
      <c r="W11" s="428"/>
      <c r="X11" s="428"/>
      <c r="Y11" s="429"/>
      <c r="Z11" s="2"/>
    </row>
    <row r="12" spans="1:30" ht="17.25" customHeight="1">
      <c r="A12" s="461"/>
      <c r="B12" s="243"/>
      <c r="C12" s="244"/>
      <c r="D12" s="419"/>
      <c r="E12" s="433"/>
      <c r="F12" s="245"/>
      <c r="G12" s="246"/>
      <c r="H12" s="247"/>
      <c r="I12" s="452"/>
      <c r="J12" s="452"/>
      <c r="K12" s="454"/>
      <c r="L12" s="455"/>
      <c r="M12" s="456"/>
      <c r="N12" s="418"/>
      <c r="O12" s="423"/>
      <c r="P12" s="423"/>
      <c r="Q12" s="423"/>
      <c r="R12" s="423"/>
      <c r="S12" s="432"/>
      <c r="T12" s="432" t="s">
        <v>200</v>
      </c>
      <c r="U12" s="418"/>
      <c r="V12" s="418" t="s">
        <v>201</v>
      </c>
      <c r="W12" s="447" t="s">
        <v>651</v>
      </c>
      <c r="X12" s="448"/>
      <c r="Y12" s="449"/>
      <c r="Z12" s="2"/>
      <c r="AD12" s="101"/>
    </row>
    <row r="13" spans="1:26" ht="21.75" customHeight="1">
      <c r="A13" s="461"/>
      <c r="B13" s="243"/>
      <c r="C13" s="244"/>
      <c r="D13" s="419"/>
      <c r="E13" s="433"/>
      <c r="F13" s="245"/>
      <c r="G13" s="246"/>
      <c r="H13" s="247"/>
      <c r="I13" s="452"/>
      <c r="J13" s="452"/>
      <c r="K13" s="418"/>
      <c r="L13" s="423"/>
      <c r="M13" s="432"/>
      <c r="N13" s="432" t="s">
        <v>646</v>
      </c>
      <c r="O13" s="433" t="s">
        <v>647</v>
      </c>
      <c r="P13" s="433" t="s">
        <v>648</v>
      </c>
      <c r="Q13" s="430" t="s">
        <v>649</v>
      </c>
      <c r="R13" s="248"/>
      <c r="S13" s="424" t="s">
        <v>650</v>
      </c>
      <c r="T13" s="433"/>
      <c r="U13" s="419" t="s">
        <v>624</v>
      </c>
      <c r="V13" s="419"/>
      <c r="W13" s="68" t="s">
        <v>2</v>
      </c>
      <c r="X13" s="68" t="s">
        <v>604</v>
      </c>
      <c r="Y13" s="171" t="s">
        <v>202</v>
      </c>
      <c r="Z13" s="85"/>
    </row>
    <row r="14" spans="1:26" ht="54.75" customHeight="1">
      <c r="A14" s="462"/>
      <c r="B14" s="69"/>
      <c r="C14" s="68"/>
      <c r="D14" s="464"/>
      <c r="E14" s="433"/>
      <c r="F14" s="64" t="s">
        <v>620</v>
      </c>
      <c r="G14" s="63"/>
      <c r="H14" s="64"/>
      <c r="I14" s="453"/>
      <c r="J14" s="453"/>
      <c r="K14" s="74" t="s">
        <v>626</v>
      </c>
      <c r="L14" s="74" t="s">
        <v>268</v>
      </c>
      <c r="M14" s="72" t="s">
        <v>269</v>
      </c>
      <c r="N14" s="431" t="s">
        <v>625</v>
      </c>
      <c r="O14" s="433"/>
      <c r="P14" s="433"/>
      <c r="Q14" s="431"/>
      <c r="R14" s="59" t="s">
        <v>270</v>
      </c>
      <c r="S14" s="446"/>
      <c r="T14" s="74" t="s">
        <v>271</v>
      </c>
      <c r="U14" s="72" t="s">
        <v>272</v>
      </c>
      <c r="V14" s="419"/>
      <c r="W14" s="68" t="s">
        <v>652</v>
      </c>
      <c r="X14" s="68" t="s">
        <v>652</v>
      </c>
      <c r="Y14" s="172" t="s">
        <v>652</v>
      </c>
      <c r="Z14" s="2"/>
    </row>
    <row r="15" spans="1:26" ht="12.75" customHeight="1">
      <c r="A15" s="153">
        <v>1</v>
      </c>
      <c r="B15" s="69"/>
      <c r="C15" s="68"/>
      <c r="D15" s="67">
        <v>1</v>
      </c>
      <c r="E15" s="70">
        <v>2</v>
      </c>
      <c r="F15" s="11"/>
      <c r="G15" s="8"/>
      <c r="H15" s="11"/>
      <c r="I15" s="11">
        <v>3</v>
      </c>
      <c r="J15" s="11">
        <v>4</v>
      </c>
      <c r="K15" s="13">
        <v>4</v>
      </c>
      <c r="L15" s="13">
        <v>5</v>
      </c>
      <c r="M15" s="10">
        <v>6</v>
      </c>
      <c r="N15" s="13">
        <v>7</v>
      </c>
      <c r="O15" s="8">
        <v>8</v>
      </c>
      <c r="P15" s="8">
        <v>9</v>
      </c>
      <c r="Q15" s="13">
        <v>10</v>
      </c>
      <c r="R15" s="11"/>
      <c r="S15" s="11">
        <v>11</v>
      </c>
      <c r="T15" s="13">
        <v>12</v>
      </c>
      <c r="U15" s="13">
        <v>13</v>
      </c>
      <c r="V15" s="12">
        <v>14</v>
      </c>
      <c r="W15" s="8">
        <v>15</v>
      </c>
      <c r="X15" s="177">
        <v>16</v>
      </c>
      <c r="Y15" s="173">
        <v>17</v>
      </c>
      <c r="Z15" s="2"/>
    </row>
    <row r="16" spans="1:28" ht="14.25" customHeight="1">
      <c r="A16" s="154"/>
      <c r="B16" s="59"/>
      <c r="C16" s="71"/>
      <c r="D16" s="72"/>
      <c r="E16" s="71" t="s">
        <v>273</v>
      </c>
      <c r="F16" s="11"/>
      <c r="G16" s="10"/>
      <c r="H16" s="9"/>
      <c r="I16" s="8"/>
      <c r="J16" s="8"/>
      <c r="K16" s="8"/>
      <c r="L16" s="8"/>
      <c r="M16" s="8"/>
      <c r="N16" s="8"/>
      <c r="O16" s="8"/>
      <c r="P16" s="8"/>
      <c r="Q16" s="8"/>
      <c r="R16" s="8"/>
      <c r="S16" s="8"/>
      <c r="T16" s="167">
        <f aca="true" t="shared" si="4" ref="T16:Y16">T17+T332+T345+T364+T554</f>
        <v>837854.5</v>
      </c>
      <c r="U16" s="167">
        <f t="shared" si="4"/>
        <v>826704.6000000002</v>
      </c>
      <c r="V16" s="167">
        <f t="shared" si="4"/>
        <v>854329.2999999998</v>
      </c>
      <c r="W16" s="167">
        <f t="shared" si="4"/>
        <v>807436.3999999999</v>
      </c>
      <c r="X16" s="167">
        <f t="shared" si="4"/>
        <v>767064.5</v>
      </c>
      <c r="Y16" s="167">
        <f t="shared" si="4"/>
        <v>780369.7</v>
      </c>
      <c r="Z16" s="2"/>
      <c r="AA16" s="3">
        <v>250667.8</v>
      </c>
      <c r="AB16" s="101">
        <f>SUM(V16-AA16)</f>
        <v>603661.4999999998</v>
      </c>
    </row>
    <row r="17" spans="1:52" ht="28.5" customHeight="1">
      <c r="A17" s="249"/>
      <c r="B17" s="250"/>
      <c r="C17" s="250"/>
      <c r="D17" s="250"/>
      <c r="E17" s="250" t="s">
        <v>653</v>
      </c>
      <c r="F17" s="35"/>
      <c r="G17" s="35"/>
      <c r="H17" s="35"/>
      <c r="I17" s="458" t="s">
        <v>654</v>
      </c>
      <c r="J17" s="459"/>
      <c r="K17" s="459"/>
      <c r="L17" s="459"/>
      <c r="M17" s="459"/>
      <c r="N17" s="459"/>
      <c r="O17" s="459"/>
      <c r="P17" s="459"/>
      <c r="Q17" s="459"/>
      <c r="R17" s="459"/>
      <c r="S17" s="459"/>
      <c r="T17" s="100">
        <f>T18+T41+T55+T64+T73+T189+T198+T210+T215+T221+T226+T231+T238+T248+T259+T274+T284+T290+T295+T301+T306+T311+T315+T322+T60+T184+T327</f>
        <v>375782.20000000007</v>
      </c>
      <c r="U17" s="100">
        <f>U18+U41+U55+U64+U73+U189+U198+U210+U215+U221+U226+U231+U238+U248+U259+U274+U284+U290+U295+U301+U306+U311+U315+U322+U60+U184+U327</f>
        <v>367439.30000000016</v>
      </c>
      <c r="V17" s="100">
        <f>V18+V41+V55+V64+V73+V189+V198+V210+V215+V221+V226+V231+V238+V248+V259+V274+V284+V290+V295+V301+V306+V311+V315+V322+V60+V184+V327+V180</f>
        <v>378239.8</v>
      </c>
      <c r="W17" s="100">
        <f>W18+W41+W55+W64+W73+W189+W198+W210+W215+W221+W226+W231+W238+W248+W259+W274+W284+W290+W295+W301+W306+W311+W315+W322+W60+W184+W327+W180</f>
        <v>343322.5</v>
      </c>
      <c r="X17" s="100">
        <f>X18+X41+X55+X64+X73+X189+X198+X210+X215+X221+X226+X231+X238+X248+X259+X274+X284+X290+X295+X301+X306+X311+X315+X322+X60+X184+X327+X180</f>
        <v>302308.80000000005</v>
      </c>
      <c r="Y17" s="100">
        <f>Y18+Y41+Y55+Y64+Y73+Y189+Y198+Y210+Y215+Y221+Y226+Y231+Y238+Y248+Y259+Y274+Y284+Y290+Y295+Y301+Y306+Y311+Y315+Y322+Y60+Y184+Y327+Y180</f>
        <v>314677.4000000001</v>
      </c>
      <c r="Z17" s="102"/>
      <c r="AA17" s="101"/>
      <c r="AB17" s="231">
        <v>2015</v>
      </c>
      <c r="AC17" s="3">
        <v>2016</v>
      </c>
      <c r="AD17" s="3">
        <v>2017</v>
      </c>
      <c r="AE17" s="3">
        <v>2018</v>
      </c>
      <c r="AF17" s="3">
        <v>2017</v>
      </c>
      <c r="AG17" s="3">
        <v>2018</v>
      </c>
      <c r="AU17" s="3">
        <v>2015</v>
      </c>
      <c r="AV17" s="3">
        <v>2015</v>
      </c>
      <c r="AW17" s="3">
        <v>2016</v>
      </c>
      <c r="AX17" s="3">
        <v>2017</v>
      </c>
      <c r="AY17" s="3">
        <v>2018</v>
      </c>
      <c r="AZ17" s="3">
        <v>2019</v>
      </c>
    </row>
    <row r="18" spans="1:52" s="324" customFormat="1" ht="43.5" customHeight="1">
      <c r="A18" s="251"/>
      <c r="B18" s="211">
        <v>30101100</v>
      </c>
      <c r="C18" s="212" t="s">
        <v>275</v>
      </c>
      <c r="D18" s="341"/>
      <c r="E18" s="342">
        <v>30101100</v>
      </c>
      <c r="F18" s="14" t="s">
        <v>276</v>
      </c>
      <c r="G18" s="474"/>
      <c r="H18" s="480"/>
      <c r="I18" s="116" t="s">
        <v>276</v>
      </c>
      <c r="J18" s="116"/>
      <c r="K18" s="469"/>
      <c r="L18" s="481"/>
      <c r="M18" s="481"/>
      <c r="N18" s="481"/>
      <c r="O18" s="481"/>
      <c r="P18" s="481"/>
      <c r="Q18" s="481"/>
      <c r="R18" s="482"/>
      <c r="S18" s="309"/>
      <c r="T18" s="298">
        <f aca="true" t="shared" si="5" ref="T18:Y18">SUM(T19:T40)</f>
        <v>54682.1</v>
      </c>
      <c r="U18" s="298">
        <f t="shared" si="5"/>
        <v>54230.600000000006</v>
      </c>
      <c r="V18" s="298">
        <f t="shared" si="5"/>
        <v>54829.500000000015</v>
      </c>
      <c r="W18" s="298">
        <f t="shared" si="5"/>
        <v>53162.30000000001</v>
      </c>
      <c r="X18" s="298">
        <f t="shared" si="5"/>
        <v>52412.30000000001</v>
      </c>
      <c r="Y18" s="298">
        <f t="shared" si="5"/>
        <v>52412.30000000001</v>
      </c>
      <c r="Z18" s="82"/>
      <c r="AA18" s="227" t="s">
        <v>661</v>
      </c>
      <c r="AB18" s="229"/>
      <c r="AC18" s="229">
        <f>W22</f>
        <v>1571.6</v>
      </c>
      <c r="AD18" s="229"/>
      <c r="AE18" s="229"/>
      <c r="AF18" s="229"/>
      <c r="AG18" s="229"/>
      <c r="AH18" s="229"/>
      <c r="AI18" s="229"/>
      <c r="AJ18" s="229"/>
      <c r="AK18" s="229"/>
      <c r="AT18" s="410" t="s">
        <v>566</v>
      </c>
      <c r="AU18" s="326">
        <f>T18+T41+T239+T240+T274+T284+T301+T306+T346+T353+T366+T448+T449+T450+T475+T476+T477+T501+T502+T507+T508+T539+T540+T545+T551+T552+T555</f>
        <v>93203.5</v>
      </c>
      <c r="AV18" s="326">
        <f>U18+U41+U239+U240+U274+U284+U301+U306+U346+U353+U366+U448+U449+U450+U475+U476+U477+U501+U502+U507+U508+U539+U540+U545+U551+U552+U555</f>
        <v>89550</v>
      </c>
      <c r="AW18" s="326">
        <f>V18+V41+V239+V240+V274+V284+V301+V306+V346+V353+V366+V448+V449+V450+V475+V476+V477+V501+V502+V507+V508+V539+V540+V545+V551+V552+V555+V454</f>
        <v>98229.69999999997</v>
      </c>
      <c r="AX18" s="326">
        <f>W18+W41+W239+W240+W274+W284+W301+W306+W346+W353+W366+W448+W449+W450+W475+W476+W477+W501+W502+W507+W508+W539+W540+W545+W551+W552+W555+W455+W456</f>
        <v>103459.59999999998</v>
      </c>
      <c r="AY18" s="326">
        <f>X18+X41+X239+X240+X274+X284+X301+X306+X346+X353+X366+X448+X449+X450+X475+X476+X477+X501+X502+X507+X508+X539+X540+X545+X551+X552+X555+X455+X456</f>
        <v>89312.79999999997</v>
      </c>
      <c r="AZ18" s="326">
        <f>Y18+Y41+Y239+Y240+Y274+Y284+Y301+Y306+Y346+Y353+Y366+Y448+Y449+Y450+Y475+Y476+Y477+Y501+Y502+Y507+Y508+Y539+Y540+Y545+Y551+Y552+Y555+Y455+Y456</f>
        <v>91201.19999999997</v>
      </c>
    </row>
    <row r="19" spans="1:52" s="216" customFormat="1" ht="35.25" customHeight="1">
      <c r="A19" s="280">
        <v>901</v>
      </c>
      <c r="B19" s="252"/>
      <c r="C19" s="253"/>
      <c r="D19" s="254"/>
      <c r="E19" s="192">
        <v>30101100</v>
      </c>
      <c r="F19" s="14"/>
      <c r="G19" s="183"/>
      <c r="H19" s="187"/>
      <c r="I19" s="48"/>
      <c r="J19" s="48"/>
      <c r="K19" s="15" t="s">
        <v>126</v>
      </c>
      <c r="L19" s="15" t="s">
        <v>277</v>
      </c>
      <c r="M19" s="15" t="s">
        <v>804</v>
      </c>
      <c r="N19" s="42" t="s">
        <v>766</v>
      </c>
      <c r="O19" s="42" t="s">
        <v>79</v>
      </c>
      <c r="P19" s="18" t="s">
        <v>397</v>
      </c>
      <c r="Q19" s="19">
        <v>120</v>
      </c>
      <c r="R19" s="20">
        <v>0</v>
      </c>
      <c r="S19" s="42" t="s">
        <v>657</v>
      </c>
      <c r="T19" s="203">
        <v>501.9</v>
      </c>
      <c r="U19" s="203">
        <v>501.9</v>
      </c>
      <c r="V19" s="203">
        <v>506.9</v>
      </c>
      <c r="W19" s="203">
        <v>506.9</v>
      </c>
      <c r="X19" s="203">
        <v>506.9</v>
      </c>
      <c r="Y19" s="335">
        <v>506.9</v>
      </c>
      <c r="Z19" s="215"/>
      <c r="AA19" s="228" t="s">
        <v>662</v>
      </c>
      <c r="AB19" s="230"/>
      <c r="AC19" s="230" t="e">
        <f>W19+W20+W21+#REF!</f>
        <v>#REF!</v>
      </c>
      <c r="AD19" s="230"/>
      <c r="AE19" s="230"/>
      <c r="AF19" s="230"/>
      <c r="AG19" s="230"/>
      <c r="AH19" s="230"/>
      <c r="AI19" s="230"/>
      <c r="AJ19" s="230"/>
      <c r="AK19" s="230"/>
      <c r="AT19" s="411" t="s">
        <v>567</v>
      </c>
      <c r="AU19" s="302">
        <f aca="true" t="shared" si="6" ref="AU19:AZ19">T227</f>
        <v>9</v>
      </c>
      <c r="AV19" s="302">
        <f t="shared" si="6"/>
        <v>9</v>
      </c>
      <c r="AW19" s="302">
        <f t="shared" si="6"/>
        <v>9</v>
      </c>
      <c r="AX19" s="302">
        <f t="shared" si="6"/>
        <v>9</v>
      </c>
      <c r="AY19" s="302">
        <f t="shared" si="6"/>
        <v>9</v>
      </c>
      <c r="AZ19" s="302">
        <f t="shared" si="6"/>
        <v>9</v>
      </c>
    </row>
    <row r="20" spans="1:52" s="216" customFormat="1" ht="34.5" customHeight="1">
      <c r="A20" s="280">
        <v>901</v>
      </c>
      <c r="B20" s="252"/>
      <c r="C20" s="253"/>
      <c r="D20" s="254"/>
      <c r="E20" s="192">
        <v>30101100</v>
      </c>
      <c r="F20" s="14"/>
      <c r="G20" s="183"/>
      <c r="H20" s="187"/>
      <c r="I20" s="48"/>
      <c r="J20" s="48"/>
      <c r="K20" s="15" t="s">
        <v>411</v>
      </c>
      <c r="L20" s="15" t="s">
        <v>412</v>
      </c>
      <c r="M20" s="15" t="s">
        <v>205</v>
      </c>
      <c r="N20" s="42" t="s">
        <v>766</v>
      </c>
      <c r="O20" s="42" t="s">
        <v>79</v>
      </c>
      <c r="P20" s="18" t="s">
        <v>397</v>
      </c>
      <c r="Q20" s="19">
        <v>240</v>
      </c>
      <c r="R20" s="20">
        <v>0</v>
      </c>
      <c r="S20" s="42" t="s">
        <v>657</v>
      </c>
      <c r="T20" s="203">
        <v>161.3</v>
      </c>
      <c r="U20" s="203">
        <v>160.9</v>
      </c>
      <c r="V20" s="203">
        <v>51.9</v>
      </c>
      <c r="W20" s="203">
        <v>42.3</v>
      </c>
      <c r="X20" s="203">
        <v>42.3</v>
      </c>
      <c r="Y20" s="335">
        <v>42.3</v>
      </c>
      <c r="Z20" s="215"/>
      <c r="AA20" s="228" t="s">
        <v>663</v>
      </c>
      <c r="AB20" s="230"/>
      <c r="AC20" s="230" t="e">
        <f>W23+W24+W25+W26+#REF!+W27+W366+W501+W502+W503+W507+W508+W509+W539+W540+W541+W542+W543+W551+W553</f>
        <v>#REF!</v>
      </c>
      <c r="AD20" s="230"/>
      <c r="AE20" s="230"/>
      <c r="AF20" s="230"/>
      <c r="AG20" s="230"/>
      <c r="AH20" s="230"/>
      <c r="AI20" s="230"/>
      <c r="AJ20" s="230"/>
      <c r="AK20" s="230"/>
      <c r="AT20" s="411" t="s">
        <v>568</v>
      </c>
      <c r="AU20" s="302">
        <f aca="true" t="shared" si="7" ref="AU20:AZ20">T60+T64+T215+T231</f>
        <v>722.2</v>
      </c>
      <c r="AV20" s="302">
        <f t="shared" si="7"/>
        <v>721.4</v>
      </c>
      <c r="AW20" s="302">
        <f t="shared" si="7"/>
        <v>577.4</v>
      </c>
      <c r="AX20" s="302">
        <f t="shared" si="7"/>
        <v>575.8</v>
      </c>
      <c r="AY20" s="302">
        <f t="shared" si="7"/>
        <v>575.8</v>
      </c>
      <c r="AZ20" s="302">
        <f t="shared" si="7"/>
        <v>575.8</v>
      </c>
    </row>
    <row r="21" spans="1:52" s="216" customFormat="1" ht="37.5" customHeight="1">
      <c r="A21" s="280">
        <v>901</v>
      </c>
      <c r="B21" s="252"/>
      <c r="C21" s="253"/>
      <c r="D21" s="254"/>
      <c r="E21" s="192">
        <v>30101100</v>
      </c>
      <c r="F21" s="14"/>
      <c r="G21" s="183"/>
      <c r="H21" s="187"/>
      <c r="I21" s="48"/>
      <c r="J21" s="48"/>
      <c r="K21" s="15" t="s">
        <v>203</v>
      </c>
      <c r="L21" s="15" t="s">
        <v>412</v>
      </c>
      <c r="M21" s="15" t="s">
        <v>204</v>
      </c>
      <c r="N21" s="42" t="s">
        <v>766</v>
      </c>
      <c r="O21" s="42" t="s">
        <v>79</v>
      </c>
      <c r="P21" s="18" t="s">
        <v>397</v>
      </c>
      <c r="Q21" s="19">
        <v>850</v>
      </c>
      <c r="R21" s="20">
        <v>0</v>
      </c>
      <c r="S21" s="42" t="s">
        <v>657</v>
      </c>
      <c r="T21" s="203">
        <v>0.5</v>
      </c>
      <c r="U21" s="203">
        <v>0.4</v>
      </c>
      <c r="V21" s="203">
        <v>0.5</v>
      </c>
      <c r="W21" s="203">
        <v>0.5</v>
      </c>
      <c r="X21" s="203">
        <v>0.5</v>
      </c>
      <c r="Y21" s="335">
        <v>0.5</v>
      </c>
      <c r="Z21" s="215"/>
      <c r="AA21" s="228" t="s">
        <v>664</v>
      </c>
      <c r="AB21" s="230"/>
      <c r="AC21" s="230">
        <f>W347</f>
        <v>0</v>
      </c>
      <c r="AD21" s="230"/>
      <c r="AE21" s="230"/>
      <c r="AF21" s="230"/>
      <c r="AG21" s="230"/>
      <c r="AH21" s="230"/>
      <c r="AI21" s="230"/>
      <c r="AJ21" s="230"/>
      <c r="AK21" s="230"/>
      <c r="AT21" s="411" t="s">
        <v>569</v>
      </c>
      <c r="AU21" s="302">
        <f aca="true" t="shared" si="8" ref="AU21:AZ21">T55+T180+T184+T221+T241+T242+T243+T245+T244+T246+T247+T512+T518+T524+T529+T533</f>
        <v>16041.4</v>
      </c>
      <c r="AV21" s="302">
        <f t="shared" si="8"/>
        <v>12564.199999999999</v>
      </c>
      <c r="AW21" s="302">
        <f t="shared" si="8"/>
        <v>24194.1</v>
      </c>
      <c r="AX21" s="302">
        <f t="shared" si="8"/>
        <v>10216</v>
      </c>
      <c r="AY21" s="302">
        <f t="shared" si="8"/>
        <v>10255</v>
      </c>
      <c r="AZ21" s="302">
        <f t="shared" si="8"/>
        <v>10360.4</v>
      </c>
    </row>
    <row r="22" spans="1:52" ht="33.75">
      <c r="A22" s="188">
        <v>902</v>
      </c>
      <c r="B22" s="189"/>
      <c r="C22" s="190"/>
      <c r="D22" s="191"/>
      <c r="E22" s="192">
        <v>30101100</v>
      </c>
      <c r="F22" s="15"/>
      <c r="G22" s="16"/>
      <c r="H22" s="16"/>
      <c r="I22" s="15"/>
      <c r="J22" s="15"/>
      <c r="K22" s="15" t="s">
        <v>178</v>
      </c>
      <c r="L22" s="15" t="s">
        <v>179</v>
      </c>
      <c r="M22" s="15" t="s">
        <v>180</v>
      </c>
      <c r="N22" s="42" t="s">
        <v>766</v>
      </c>
      <c r="O22" s="42" t="s">
        <v>762</v>
      </c>
      <c r="P22" s="18" t="s">
        <v>692</v>
      </c>
      <c r="Q22" s="19">
        <v>120</v>
      </c>
      <c r="R22" s="20"/>
      <c r="S22" s="42" t="s">
        <v>657</v>
      </c>
      <c r="T22" s="34">
        <v>1496</v>
      </c>
      <c r="U22" s="34">
        <v>1495.9</v>
      </c>
      <c r="V22" s="34">
        <v>1571.6</v>
      </c>
      <c r="W22" s="34">
        <v>1571.6</v>
      </c>
      <c r="X22" s="34">
        <v>1571.6</v>
      </c>
      <c r="Y22" s="157">
        <v>1571.6</v>
      </c>
      <c r="Z22" s="79"/>
      <c r="AA22" s="227" t="s">
        <v>693</v>
      </c>
      <c r="AB22" s="229"/>
      <c r="AC22" s="229">
        <f>W307</f>
        <v>9453.1</v>
      </c>
      <c r="AD22" s="229"/>
      <c r="AE22" s="229"/>
      <c r="AF22" s="229"/>
      <c r="AG22" s="229"/>
      <c r="AH22" s="229"/>
      <c r="AI22" s="229"/>
      <c r="AJ22" s="229"/>
      <c r="AK22" s="229"/>
      <c r="AT22" s="410" t="s">
        <v>570</v>
      </c>
      <c r="AU22" s="101">
        <f aca="true" t="shared" si="9" ref="AU22:AZ22">T481</f>
        <v>33707.4</v>
      </c>
      <c r="AV22" s="101">
        <f t="shared" si="9"/>
        <v>33674.9</v>
      </c>
      <c r="AW22" s="101">
        <f t="shared" si="9"/>
        <v>4602.7</v>
      </c>
      <c r="AX22" s="101">
        <f t="shared" si="9"/>
        <v>8054.7</v>
      </c>
      <c r="AY22" s="101">
        <f t="shared" si="9"/>
        <v>8054.7</v>
      </c>
      <c r="AZ22" s="101">
        <f t="shared" si="9"/>
        <v>6904.1</v>
      </c>
    </row>
    <row r="23" spans="1:52" ht="12.75">
      <c r="A23" s="188">
        <v>902</v>
      </c>
      <c r="B23" s="189">
        <v>30100000</v>
      </c>
      <c r="C23" s="190" t="s">
        <v>275</v>
      </c>
      <c r="D23" s="191">
        <v>30101100</v>
      </c>
      <c r="E23" s="192">
        <v>30101100</v>
      </c>
      <c r="F23" s="15"/>
      <c r="G23" s="16"/>
      <c r="H23" s="16"/>
      <c r="I23" s="15"/>
      <c r="J23" s="15"/>
      <c r="K23" s="255" t="s">
        <v>209</v>
      </c>
      <c r="L23" s="255" t="s">
        <v>210</v>
      </c>
      <c r="M23" s="255" t="s">
        <v>211</v>
      </c>
      <c r="N23" s="42" t="s">
        <v>766</v>
      </c>
      <c r="O23" s="42" t="s">
        <v>785</v>
      </c>
      <c r="P23" s="18" t="s">
        <v>287</v>
      </c>
      <c r="Q23" s="19">
        <v>120</v>
      </c>
      <c r="R23" s="20">
        <v>210</v>
      </c>
      <c r="S23" s="42" t="s">
        <v>657</v>
      </c>
      <c r="T23" s="34">
        <v>33424.5</v>
      </c>
      <c r="U23" s="34">
        <v>33088.8</v>
      </c>
      <c r="V23" s="34">
        <v>35612.6</v>
      </c>
      <c r="W23" s="34">
        <v>36097</v>
      </c>
      <c r="X23" s="34">
        <v>36097</v>
      </c>
      <c r="Y23" s="157">
        <v>36097</v>
      </c>
      <c r="Z23" s="79"/>
      <c r="AA23" s="227" t="s">
        <v>665</v>
      </c>
      <c r="AB23" s="229"/>
      <c r="AC23" s="229"/>
      <c r="AD23" s="229"/>
      <c r="AE23" s="229"/>
      <c r="AF23" s="229"/>
      <c r="AG23" s="229"/>
      <c r="AH23" s="229"/>
      <c r="AI23" s="229"/>
      <c r="AJ23" s="229"/>
      <c r="AK23" s="229"/>
      <c r="AT23" s="410" t="s">
        <v>571</v>
      </c>
      <c r="AU23" s="101">
        <f>T73+T259+T295+T400+T404+T409+T471</f>
        <v>531358</v>
      </c>
      <c r="AV23" s="101">
        <f>U73+U259+U295+U400+U404+U409+U471</f>
        <v>528219.1000000001</v>
      </c>
      <c r="AW23" s="101">
        <f>V73+V259+V295+V400+V404+V409+V471+V413</f>
        <v>567094.6000000001</v>
      </c>
      <c r="AX23" s="101">
        <f>W73+W259+W295+W400+W404+W409+W471+W413</f>
        <v>535553.5</v>
      </c>
      <c r="AY23" s="101">
        <f>X73+X259+X295+X400+X404+X409+X471+X413</f>
        <v>532349.7</v>
      </c>
      <c r="AZ23" s="101">
        <f>Y73+Y259+Y295+Y400+Y404+Y409+Y471+Y413</f>
        <v>532319.5</v>
      </c>
    </row>
    <row r="24" spans="1:52" ht="22.5">
      <c r="A24" s="188">
        <v>902</v>
      </c>
      <c r="B24" s="189">
        <v>30100000</v>
      </c>
      <c r="C24" s="190" t="s">
        <v>275</v>
      </c>
      <c r="D24" s="191">
        <v>30101100</v>
      </c>
      <c r="E24" s="192">
        <v>30101100</v>
      </c>
      <c r="F24" s="15"/>
      <c r="G24" s="16"/>
      <c r="H24" s="16"/>
      <c r="I24" s="15"/>
      <c r="J24" s="15"/>
      <c r="K24" s="195" t="s">
        <v>212</v>
      </c>
      <c r="L24" s="355" t="s">
        <v>416</v>
      </c>
      <c r="M24" s="355" t="s">
        <v>213</v>
      </c>
      <c r="N24" s="42" t="s">
        <v>766</v>
      </c>
      <c r="O24" s="42" t="s">
        <v>785</v>
      </c>
      <c r="P24" s="18" t="s">
        <v>287</v>
      </c>
      <c r="Q24" s="19">
        <v>240</v>
      </c>
      <c r="R24" s="20">
        <v>210</v>
      </c>
      <c r="S24" s="42" t="s">
        <v>657</v>
      </c>
      <c r="T24" s="34">
        <v>5883.6</v>
      </c>
      <c r="U24" s="34">
        <v>5858.6</v>
      </c>
      <c r="V24" s="34">
        <v>6672.4</v>
      </c>
      <c r="W24" s="34">
        <v>5042.5</v>
      </c>
      <c r="X24" s="34">
        <v>4292.5</v>
      </c>
      <c r="Y24" s="157">
        <v>4292.5</v>
      </c>
      <c r="Z24" s="79"/>
      <c r="AA24" s="227" t="s">
        <v>666</v>
      </c>
      <c r="AB24" s="229"/>
      <c r="AC24" s="229" t="e">
        <f>W42+W43+W45+W46+W47+W48+W49+W50+W51+W239+W240+W275+W276+W277+W278+W279+#REF!+W280+W281+W282+W283+#REF!+#REF!+#REF!+#REF!+#REF!+#REF!+#REF!+W291+W302+W303+W304+W305+#REF!+W545+W28</f>
        <v>#REF!</v>
      </c>
      <c r="AD24" s="229"/>
      <c r="AE24" s="229"/>
      <c r="AF24" s="229"/>
      <c r="AG24" s="229"/>
      <c r="AH24" s="229"/>
      <c r="AI24" s="229"/>
      <c r="AJ24" s="229"/>
      <c r="AK24" s="229"/>
      <c r="AT24" s="410" t="s">
        <v>572</v>
      </c>
      <c r="AU24" s="101">
        <f aca="true" t="shared" si="10" ref="AU24:AZ24">T189+T198</f>
        <v>23408.3</v>
      </c>
      <c r="AV24" s="101">
        <f t="shared" si="10"/>
        <v>22840.4</v>
      </c>
      <c r="AW24" s="101">
        <f t="shared" si="10"/>
        <v>24329.9</v>
      </c>
      <c r="AX24" s="101">
        <f t="shared" si="10"/>
        <v>24817.2</v>
      </c>
      <c r="AY24" s="101">
        <f t="shared" si="10"/>
        <v>24817.2</v>
      </c>
      <c r="AZ24" s="101">
        <f t="shared" si="10"/>
        <v>24817.2</v>
      </c>
    </row>
    <row r="25" spans="1:52" ht="12.75">
      <c r="A25" s="188">
        <v>902</v>
      </c>
      <c r="B25" s="189">
        <v>30100000</v>
      </c>
      <c r="C25" s="190" t="s">
        <v>275</v>
      </c>
      <c r="D25" s="191">
        <v>30101100</v>
      </c>
      <c r="E25" s="192">
        <v>30101100</v>
      </c>
      <c r="F25" s="15"/>
      <c r="G25" s="16"/>
      <c r="H25" s="16"/>
      <c r="I25" s="15"/>
      <c r="J25" s="15"/>
      <c r="K25" s="255"/>
      <c r="L25" s="255"/>
      <c r="M25" s="255"/>
      <c r="N25" s="42" t="s">
        <v>766</v>
      </c>
      <c r="O25" s="42" t="s">
        <v>785</v>
      </c>
      <c r="P25" s="18" t="s">
        <v>287</v>
      </c>
      <c r="Q25" s="19">
        <v>320</v>
      </c>
      <c r="R25" s="20">
        <v>0</v>
      </c>
      <c r="S25" s="42" t="s">
        <v>657</v>
      </c>
      <c r="T25" s="34">
        <v>0</v>
      </c>
      <c r="U25" s="34">
        <v>0</v>
      </c>
      <c r="V25" s="34">
        <v>69.3</v>
      </c>
      <c r="W25" s="34">
        <v>0</v>
      </c>
      <c r="X25" s="34">
        <v>0</v>
      </c>
      <c r="Y25" s="157">
        <v>0</v>
      </c>
      <c r="Z25" s="79"/>
      <c r="AA25" s="227" t="s">
        <v>667</v>
      </c>
      <c r="AB25" s="229"/>
      <c r="AC25" s="229">
        <f>W227</f>
        <v>9</v>
      </c>
      <c r="AD25" s="229"/>
      <c r="AE25" s="229"/>
      <c r="AF25" s="229"/>
      <c r="AG25" s="229"/>
      <c r="AH25" s="229"/>
      <c r="AI25" s="229"/>
      <c r="AJ25" s="229"/>
      <c r="AK25" s="229"/>
      <c r="AT25" s="410" t="s">
        <v>573</v>
      </c>
      <c r="AU25" s="101">
        <f aca="true" t="shared" si="11" ref="AU25:AZ25">T340+T359+T367+T368+T369+T370+T371+T372+T373+T374+T375+T376+T377+T378+T384+T389+T488</f>
        <v>31385.1</v>
      </c>
      <c r="AV25" s="101">
        <f t="shared" si="11"/>
        <v>31383.000000000004</v>
      </c>
      <c r="AW25" s="101">
        <f t="shared" si="11"/>
        <v>46758.49999999999</v>
      </c>
      <c r="AX25" s="101">
        <f t="shared" si="11"/>
        <v>34745.899999999994</v>
      </c>
      <c r="AY25" s="101">
        <f t="shared" si="11"/>
        <v>35245.899999999994</v>
      </c>
      <c r="AZ25" s="101">
        <f t="shared" si="11"/>
        <v>35245.899999999994</v>
      </c>
    </row>
    <row r="26" spans="1:52" ht="12.75">
      <c r="A26" s="188">
        <v>902</v>
      </c>
      <c r="B26" s="189">
        <v>30100000</v>
      </c>
      <c r="C26" s="190" t="s">
        <v>275</v>
      </c>
      <c r="D26" s="191">
        <v>30101100</v>
      </c>
      <c r="E26" s="192">
        <v>30101100</v>
      </c>
      <c r="F26" s="15"/>
      <c r="G26" s="16"/>
      <c r="H26" s="16"/>
      <c r="I26" s="15"/>
      <c r="J26" s="15"/>
      <c r="K26" s="15"/>
      <c r="L26" s="15"/>
      <c r="M26" s="15"/>
      <c r="N26" s="42" t="s">
        <v>766</v>
      </c>
      <c r="O26" s="42" t="s">
        <v>785</v>
      </c>
      <c r="P26" s="18" t="s">
        <v>287</v>
      </c>
      <c r="Q26" s="19">
        <v>850</v>
      </c>
      <c r="R26" s="20">
        <v>223</v>
      </c>
      <c r="S26" s="42" t="s">
        <v>657</v>
      </c>
      <c r="T26" s="34">
        <v>418.6</v>
      </c>
      <c r="U26" s="34">
        <v>417.9</v>
      </c>
      <c r="V26" s="34">
        <v>825.9</v>
      </c>
      <c r="W26" s="34">
        <v>856.9</v>
      </c>
      <c r="X26" s="34">
        <v>856.9</v>
      </c>
      <c r="Y26" s="157">
        <v>856.9</v>
      </c>
      <c r="Z26" s="1"/>
      <c r="AA26" s="227" t="s">
        <v>668</v>
      </c>
      <c r="AB26" s="229"/>
      <c r="AC26" s="229">
        <f>W65+W66+W216+W232</f>
        <v>575.8</v>
      </c>
      <c r="AD26" s="229"/>
      <c r="AE26" s="229"/>
      <c r="AF26" s="229"/>
      <c r="AG26" s="229"/>
      <c r="AH26" s="229"/>
      <c r="AI26" s="229"/>
      <c r="AJ26" s="229"/>
      <c r="AK26" s="229"/>
      <c r="AT26" s="410" t="s">
        <v>574</v>
      </c>
      <c r="AU26" s="101">
        <f aca="true" t="shared" si="12" ref="AU26:AZ26">T333+T341+T379+T395+T419+T425+T431+T435+T441+T451+T452+T453+T458+T459+T462+T467+T478+T479+T480+T460</f>
        <v>44996.49999999999</v>
      </c>
      <c r="AV26" s="101">
        <f t="shared" si="12"/>
        <v>44755.09999999999</v>
      </c>
      <c r="AW26" s="101">
        <f t="shared" si="12"/>
        <v>49521.8</v>
      </c>
      <c r="AX26" s="101">
        <f t="shared" si="12"/>
        <v>47477.2</v>
      </c>
      <c r="AY26" s="101">
        <f t="shared" si="12"/>
        <v>47684</v>
      </c>
      <c r="AZ26" s="101">
        <f t="shared" si="12"/>
        <v>49771.2</v>
      </c>
    </row>
    <row r="27" spans="1:52" ht="12.75">
      <c r="A27" s="188">
        <v>902</v>
      </c>
      <c r="B27" s="189">
        <v>30100000</v>
      </c>
      <c r="C27" s="190" t="s">
        <v>275</v>
      </c>
      <c r="D27" s="191">
        <v>30101100</v>
      </c>
      <c r="E27" s="192">
        <v>30101100</v>
      </c>
      <c r="F27" s="15"/>
      <c r="G27" s="16"/>
      <c r="H27" s="16"/>
      <c r="I27" s="15"/>
      <c r="J27" s="15"/>
      <c r="K27" s="15"/>
      <c r="L27" s="15"/>
      <c r="M27" s="15"/>
      <c r="N27" s="42" t="s">
        <v>766</v>
      </c>
      <c r="O27" s="42" t="s">
        <v>111</v>
      </c>
      <c r="P27" s="18" t="s">
        <v>334</v>
      </c>
      <c r="Q27" s="19">
        <v>850</v>
      </c>
      <c r="R27" s="20"/>
      <c r="S27" s="42" t="s">
        <v>657</v>
      </c>
      <c r="T27" s="34">
        <v>20</v>
      </c>
      <c r="U27" s="34">
        <v>20</v>
      </c>
      <c r="V27" s="34">
        <v>0</v>
      </c>
      <c r="W27" s="34">
        <v>0</v>
      </c>
      <c r="X27" s="34">
        <v>0</v>
      </c>
      <c r="Y27" s="157">
        <v>0</v>
      </c>
      <c r="Z27" s="79"/>
      <c r="AA27" s="226" t="s">
        <v>669</v>
      </c>
      <c r="AB27" s="79"/>
      <c r="AC27" s="79">
        <f>W354+W513+W519+W525+W534</f>
        <v>7174.000000000001</v>
      </c>
      <c r="AD27" s="79"/>
      <c r="AE27" s="79"/>
      <c r="AF27" s="79"/>
      <c r="AG27" s="79"/>
      <c r="AH27" s="229"/>
      <c r="AI27" s="229"/>
      <c r="AJ27" s="229"/>
      <c r="AK27" s="229"/>
      <c r="AT27" s="410" t="s">
        <v>575</v>
      </c>
      <c r="AU27" s="101">
        <f aca="true" t="shared" si="13" ref="AU27:AZ27">T248+T496</f>
        <v>10242.400000000001</v>
      </c>
      <c r="AV27" s="101">
        <f t="shared" si="13"/>
        <v>10210.600000000002</v>
      </c>
      <c r="AW27" s="101">
        <f t="shared" si="13"/>
        <v>9845.099999999999</v>
      </c>
      <c r="AX27" s="101">
        <f t="shared" si="13"/>
        <v>9019.699999999999</v>
      </c>
      <c r="AY27" s="101">
        <f t="shared" si="13"/>
        <v>9019.699999999999</v>
      </c>
      <c r="AZ27" s="101">
        <f t="shared" si="13"/>
        <v>9019.699999999999</v>
      </c>
    </row>
    <row r="28" spans="1:52" ht="12.75">
      <c r="A28" s="188">
        <v>902</v>
      </c>
      <c r="B28" s="189">
        <v>30100000</v>
      </c>
      <c r="C28" s="190" t="s">
        <v>275</v>
      </c>
      <c r="D28" s="191">
        <v>30101100</v>
      </c>
      <c r="E28" s="192">
        <v>30101100</v>
      </c>
      <c r="F28" s="15"/>
      <c r="G28" s="16"/>
      <c r="H28" s="16"/>
      <c r="I28" s="15"/>
      <c r="J28" s="15"/>
      <c r="K28" s="15"/>
      <c r="L28" s="15"/>
      <c r="M28" s="15"/>
      <c r="N28" s="42" t="s">
        <v>766</v>
      </c>
      <c r="O28" s="42" t="s">
        <v>111</v>
      </c>
      <c r="P28" s="18" t="s">
        <v>288</v>
      </c>
      <c r="Q28" s="19">
        <v>850</v>
      </c>
      <c r="R28" s="20"/>
      <c r="S28" s="42" t="s">
        <v>657</v>
      </c>
      <c r="T28" s="34">
        <v>60</v>
      </c>
      <c r="U28" s="34">
        <v>59.5</v>
      </c>
      <c r="V28" s="34">
        <v>60</v>
      </c>
      <c r="W28" s="34">
        <v>74.4</v>
      </c>
      <c r="X28" s="34">
        <v>74.4</v>
      </c>
      <c r="Y28" s="157">
        <v>74.4</v>
      </c>
      <c r="Z28" s="79"/>
      <c r="AA28" s="226" t="s">
        <v>670</v>
      </c>
      <c r="AB28" s="79"/>
      <c r="AC28" s="79">
        <f>W56</f>
        <v>2954.5</v>
      </c>
      <c r="AD28" s="79"/>
      <c r="AE28" s="79"/>
      <c r="AF28" s="79"/>
      <c r="AG28" s="79"/>
      <c r="AH28" s="229"/>
      <c r="AI28" s="229"/>
      <c r="AJ28" s="229"/>
      <c r="AK28" s="229"/>
      <c r="AT28" s="410" t="s">
        <v>576</v>
      </c>
      <c r="AU28" s="101">
        <f aca="true" t="shared" si="14" ref="AU28:AZ28">T290</f>
        <v>1802</v>
      </c>
      <c r="AV28" s="101">
        <f t="shared" si="14"/>
        <v>1798.4</v>
      </c>
      <c r="AW28" s="101">
        <f t="shared" si="14"/>
        <v>2069.9</v>
      </c>
      <c r="AX28" s="101">
        <f t="shared" si="14"/>
        <v>1000</v>
      </c>
      <c r="AY28" s="101">
        <f t="shared" si="14"/>
        <v>100</v>
      </c>
      <c r="AZ28" s="101">
        <f t="shared" si="14"/>
        <v>100</v>
      </c>
    </row>
    <row r="29" spans="1:52" ht="11.25" customHeight="1">
      <c r="A29" s="188">
        <v>902</v>
      </c>
      <c r="B29" s="189">
        <v>30100000</v>
      </c>
      <c r="C29" s="190" t="s">
        <v>275</v>
      </c>
      <c r="D29" s="191">
        <v>30101100</v>
      </c>
      <c r="E29" s="192">
        <v>30101100</v>
      </c>
      <c r="F29" s="15" t="s">
        <v>276</v>
      </c>
      <c r="G29" s="16">
        <v>2</v>
      </c>
      <c r="H29" s="16">
        <v>0</v>
      </c>
      <c r="I29" s="15"/>
      <c r="J29" s="15"/>
      <c r="K29" s="15"/>
      <c r="L29" s="15"/>
      <c r="M29" s="15"/>
      <c r="N29" s="42" t="s">
        <v>766</v>
      </c>
      <c r="O29" s="42" t="s">
        <v>111</v>
      </c>
      <c r="P29" s="18" t="s">
        <v>206</v>
      </c>
      <c r="Q29" s="19">
        <v>850</v>
      </c>
      <c r="R29" s="20"/>
      <c r="S29" s="42" t="s">
        <v>657</v>
      </c>
      <c r="T29" s="34">
        <v>0</v>
      </c>
      <c r="U29" s="34">
        <v>0</v>
      </c>
      <c r="V29" s="34">
        <v>37.5</v>
      </c>
      <c r="W29" s="34">
        <v>0</v>
      </c>
      <c r="X29" s="34">
        <v>0</v>
      </c>
      <c r="Y29" s="157">
        <v>0</v>
      </c>
      <c r="Z29" s="79"/>
      <c r="AA29" s="227" t="s">
        <v>671</v>
      </c>
      <c r="AB29" s="229"/>
      <c r="AC29" s="229"/>
      <c r="AD29" s="229"/>
      <c r="AE29" s="229"/>
      <c r="AF29" s="229"/>
      <c r="AG29" s="229"/>
      <c r="AH29" s="229"/>
      <c r="AI29" s="229"/>
      <c r="AJ29" s="229"/>
      <c r="AK29" s="229"/>
      <c r="AT29" s="410" t="s">
        <v>577</v>
      </c>
      <c r="AU29" s="101">
        <f aca="true" t="shared" si="15" ref="AU29:AZ29">T311</f>
        <v>3517</v>
      </c>
      <c r="AV29" s="101">
        <f t="shared" si="15"/>
        <v>3516.9</v>
      </c>
      <c r="AW29" s="101">
        <f t="shared" si="15"/>
        <v>2223.4</v>
      </c>
      <c r="AX29" s="101">
        <f t="shared" si="15"/>
        <v>2144.9</v>
      </c>
      <c r="AY29" s="101">
        <f t="shared" si="15"/>
        <v>1778</v>
      </c>
      <c r="AZ29" s="101">
        <f t="shared" si="15"/>
        <v>1703</v>
      </c>
    </row>
    <row r="30" spans="1:52" ht="12.75">
      <c r="A30" s="188">
        <v>905</v>
      </c>
      <c r="B30" s="189"/>
      <c r="C30" s="190"/>
      <c r="D30" s="193"/>
      <c r="E30" s="192">
        <v>30101100</v>
      </c>
      <c r="F30" s="14"/>
      <c r="G30" s="16"/>
      <c r="H30" s="27"/>
      <c r="I30" s="31"/>
      <c r="J30" s="31"/>
      <c r="K30" s="15"/>
      <c r="L30" s="15"/>
      <c r="M30" s="15"/>
      <c r="N30" s="42" t="s">
        <v>766</v>
      </c>
      <c r="O30" s="42" t="s">
        <v>112</v>
      </c>
      <c r="P30" s="18" t="s">
        <v>398</v>
      </c>
      <c r="Q30" s="19">
        <v>120</v>
      </c>
      <c r="R30" s="20">
        <v>0</v>
      </c>
      <c r="S30" s="42" t="s">
        <v>657</v>
      </c>
      <c r="T30" s="203">
        <v>8854.2</v>
      </c>
      <c r="U30" s="203">
        <v>8816.8</v>
      </c>
      <c r="V30" s="203">
        <v>6215.8</v>
      </c>
      <c r="W30" s="203">
        <v>0</v>
      </c>
      <c r="X30" s="203">
        <v>0</v>
      </c>
      <c r="Y30" s="203">
        <v>0</v>
      </c>
      <c r="Z30" s="79"/>
      <c r="AA30" s="227" t="s">
        <v>672</v>
      </c>
      <c r="AB30" s="229"/>
      <c r="AC30" s="229">
        <f>W482+W483</f>
        <v>8054.7</v>
      </c>
      <c r="AD30" s="229"/>
      <c r="AE30" s="229"/>
      <c r="AF30" s="229"/>
      <c r="AG30" s="229"/>
      <c r="AH30" s="229"/>
      <c r="AI30" s="229"/>
      <c r="AJ30" s="229"/>
      <c r="AK30" s="229"/>
      <c r="AT30" s="410" t="s">
        <v>578</v>
      </c>
      <c r="AU30" s="101">
        <f aca="true" t="shared" si="16" ref="AU30:AZ30">T210</f>
        <v>12479.4</v>
      </c>
      <c r="AV30" s="101">
        <f t="shared" si="16"/>
        <v>12479.4</v>
      </c>
      <c r="AW30" s="101">
        <f t="shared" si="16"/>
        <v>12495.4</v>
      </c>
      <c r="AX30" s="101">
        <f t="shared" si="16"/>
        <v>7362.9</v>
      </c>
      <c r="AY30" s="101">
        <f t="shared" si="16"/>
        <v>662.7</v>
      </c>
      <c r="AZ30" s="101">
        <f t="shared" si="16"/>
        <v>662.7</v>
      </c>
    </row>
    <row r="31" spans="1:52" ht="12.75">
      <c r="A31" s="188">
        <v>905</v>
      </c>
      <c r="B31" s="189"/>
      <c r="C31" s="190"/>
      <c r="D31" s="193"/>
      <c r="E31" s="192">
        <v>30101100</v>
      </c>
      <c r="F31" s="14"/>
      <c r="G31" s="16"/>
      <c r="H31" s="27"/>
      <c r="I31" s="31"/>
      <c r="J31" s="31"/>
      <c r="K31" s="15"/>
      <c r="L31" s="15"/>
      <c r="M31" s="15"/>
      <c r="N31" s="42" t="s">
        <v>766</v>
      </c>
      <c r="O31" s="42" t="s">
        <v>112</v>
      </c>
      <c r="P31" s="18" t="s">
        <v>398</v>
      </c>
      <c r="Q31" s="19">
        <v>240</v>
      </c>
      <c r="R31" s="20">
        <v>0</v>
      </c>
      <c r="S31" s="42" t="s">
        <v>657</v>
      </c>
      <c r="T31" s="203">
        <v>1542.6</v>
      </c>
      <c r="U31" s="203">
        <v>1516.9</v>
      </c>
      <c r="V31" s="203">
        <v>1011.8</v>
      </c>
      <c r="W31" s="203">
        <v>0</v>
      </c>
      <c r="X31" s="203">
        <v>0</v>
      </c>
      <c r="Y31" s="203">
        <v>0</v>
      </c>
      <c r="Z31" s="79"/>
      <c r="AA31" s="227" t="s">
        <v>673</v>
      </c>
      <c r="AB31" s="229"/>
      <c r="AC31" s="229"/>
      <c r="AD31" s="229"/>
      <c r="AE31" s="229"/>
      <c r="AF31" s="229"/>
      <c r="AG31" s="229"/>
      <c r="AH31" s="229"/>
      <c r="AI31" s="229"/>
      <c r="AJ31" s="229"/>
      <c r="AK31" s="229"/>
      <c r="AU31" s="412">
        <f aca="true" t="shared" si="17" ref="AU31:AZ31">AU18+AU19+AU20+AU21+AU22+AU23+AU24+AU25+AU26+AU27+AU28+AU29+AU30</f>
        <v>802872.2000000001</v>
      </c>
      <c r="AV31" s="412">
        <f t="shared" si="17"/>
        <v>791722.4000000001</v>
      </c>
      <c r="AW31" s="412">
        <f t="shared" si="17"/>
        <v>841951.5000000001</v>
      </c>
      <c r="AX31" s="412">
        <f t="shared" si="17"/>
        <v>784436.3999999999</v>
      </c>
      <c r="AY31" s="412">
        <f t="shared" si="17"/>
        <v>759864.4999999998</v>
      </c>
      <c r="AZ31" s="412">
        <f t="shared" si="17"/>
        <v>762689.6999999998</v>
      </c>
    </row>
    <row r="32" spans="1:37" ht="12.75">
      <c r="A32" s="188">
        <v>905</v>
      </c>
      <c r="B32" s="189"/>
      <c r="C32" s="190"/>
      <c r="D32" s="193"/>
      <c r="E32" s="192">
        <v>30101100</v>
      </c>
      <c r="F32" s="14"/>
      <c r="G32" s="16"/>
      <c r="H32" s="27"/>
      <c r="I32" s="31"/>
      <c r="J32" s="31"/>
      <c r="K32" s="15"/>
      <c r="L32" s="15"/>
      <c r="M32" s="15"/>
      <c r="N32" s="42" t="s">
        <v>766</v>
      </c>
      <c r="O32" s="42" t="s">
        <v>112</v>
      </c>
      <c r="P32" s="18" t="s">
        <v>398</v>
      </c>
      <c r="Q32" s="19">
        <v>320</v>
      </c>
      <c r="R32" s="20">
        <v>0</v>
      </c>
      <c r="S32" s="42" t="s">
        <v>657</v>
      </c>
      <c r="T32" s="203">
        <v>0</v>
      </c>
      <c r="U32" s="203">
        <v>0</v>
      </c>
      <c r="V32" s="203">
        <v>62.4</v>
      </c>
      <c r="W32" s="203">
        <v>0</v>
      </c>
      <c r="X32" s="203">
        <v>0</v>
      </c>
      <c r="Y32" s="203">
        <v>0</v>
      </c>
      <c r="Z32" s="79"/>
      <c r="AA32" s="227" t="s">
        <v>674</v>
      </c>
      <c r="AB32" s="229"/>
      <c r="AC32" s="229">
        <f>W79+W85+W89+W90+W401+W405+W406</f>
        <v>193371.3</v>
      </c>
      <c r="AD32" s="229"/>
      <c r="AE32" s="229"/>
      <c r="AF32" s="229"/>
      <c r="AG32" s="229"/>
      <c r="AH32" s="229"/>
      <c r="AI32" s="229"/>
      <c r="AJ32" s="229"/>
      <c r="AK32" s="229"/>
    </row>
    <row r="33" spans="1:37" ht="12.75">
      <c r="A33" s="188">
        <v>905</v>
      </c>
      <c r="B33" s="189"/>
      <c r="C33" s="190"/>
      <c r="D33" s="193"/>
      <c r="E33" s="192">
        <v>30101100</v>
      </c>
      <c r="F33" s="14"/>
      <c r="G33" s="16"/>
      <c r="H33" s="27"/>
      <c r="I33" s="31"/>
      <c r="J33" s="31"/>
      <c r="K33" s="15"/>
      <c r="L33" s="15"/>
      <c r="M33" s="15"/>
      <c r="N33" s="42" t="s">
        <v>766</v>
      </c>
      <c r="O33" s="42" t="s">
        <v>112</v>
      </c>
      <c r="P33" s="18" t="s">
        <v>398</v>
      </c>
      <c r="Q33" s="19">
        <v>850</v>
      </c>
      <c r="R33" s="20">
        <v>0</v>
      </c>
      <c r="S33" s="42" t="s">
        <v>657</v>
      </c>
      <c r="T33" s="203">
        <v>8.3</v>
      </c>
      <c r="U33" s="203">
        <v>7</v>
      </c>
      <c r="V33" s="203">
        <v>7</v>
      </c>
      <c r="W33" s="203">
        <v>0</v>
      </c>
      <c r="X33" s="203">
        <v>0</v>
      </c>
      <c r="Y33" s="203">
        <v>0</v>
      </c>
      <c r="Z33" s="79"/>
      <c r="AA33" s="227" t="s">
        <v>675</v>
      </c>
      <c r="AB33" s="229"/>
      <c r="AC33" s="229" t="e">
        <f>W86+W87+W113+W114+W115+W116+W407+W408+W402+W410+W411+#REF!</f>
        <v>#REF!</v>
      </c>
      <c r="AD33" s="229"/>
      <c r="AE33" s="229"/>
      <c r="AF33" s="229"/>
      <c r="AG33" s="229"/>
      <c r="AH33" s="229"/>
      <c r="AI33" s="229"/>
      <c r="AJ33" s="229"/>
      <c r="AK33" s="229"/>
    </row>
    <row r="34" spans="1:37" ht="12.75">
      <c r="A34" s="188">
        <v>905</v>
      </c>
      <c r="B34" s="189"/>
      <c r="C34" s="190"/>
      <c r="D34" s="193"/>
      <c r="E34" s="192">
        <v>30101100</v>
      </c>
      <c r="F34" s="14"/>
      <c r="G34" s="16"/>
      <c r="H34" s="27"/>
      <c r="I34" s="31"/>
      <c r="J34" s="31"/>
      <c r="K34" s="15"/>
      <c r="L34" s="15"/>
      <c r="M34" s="15"/>
      <c r="N34" s="42" t="s">
        <v>766</v>
      </c>
      <c r="O34" s="42" t="s">
        <v>112</v>
      </c>
      <c r="P34" s="18" t="s">
        <v>583</v>
      </c>
      <c r="Q34" s="19">
        <v>120</v>
      </c>
      <c r="R34" s="20"/>
      <c r="S34" s="42" t="s">
        <v>657</v>
      </c>
      <c r="T34" s="203">
        <v>0</v>
      </c>
      <c r="U34" s="203">
        <v>0</v>
      </c>
      <c r="V34" s="203">
        <v>0</v>
      </c>
      <c r="W34" s="203">
        <v>5806.8</v>
      </c>
      <c r="X34" s="203">
        <v>5806.8</v>
      </c>
      <c r="Y34" s="203">
        <v>5806.8</v>
      </c>
      <c r="Z34" s="79"/>
      <c r="AA34" s="227"/>
      <c r="AB34" s="229"/>
      <c r="AC34" s="229"/>
      <c r="AD34" s="229"/>
      <c r="AE34" s="229"/>
      <c r="AF34" s="229"/>
      <c r="AG34" s="229"/>
      <c r="AH34" s="229"/>
      <c r="AI34" s="229"/>
      <c r="AJ34" s="229"/>
      <c r="AK34" s="229"/>
    </row>
    <row r="35" spans="1:37" ht="12.75">
      <c r="A35" s="188">
        <v>905</v>
      </c>
      <c r="B35" s="189"/>
      <c r="C35" s="190"/>
      <c r="D35" s="193"/>
      <c r="E35" s="192">
        <v>30101100</v>
      </c>
      <c r="F35" s="14"/>
      <c r="G35" s="16"/>
      <c r="H35" s="27"/>
      <c r="I35" s="31"/>
      <c r="J35" s="31"/>
      <c r="K35" s="15"/>
      <c r="L35" s="15"/>
      <c r="M35" s="15"/>
      <c r="N35" s="42" t="s">
        <v>766</v>
      </c>
      <c r="O35" s="42" t="s">
        <v>112</v>
      </c>
      <c r="P35" s="18" t="s">
        <v>583</v>
      </c>
      <c r="Q35" s="19">
        <v>240</v>
      </c>
      <c r="R35" s="20"/>
      <c r="S35" s="42" t="s">
        <v>657</v>
      </c>
      <c r="T35" s="203">
        <v>0</v>
      </c>
      <c r="U35" s="203">
        <v>0</v>
      </c>
      <c r="V35" s="203">
        <v>0</v>
      </c>
      <c r="W35" s="203">
        <v>1032</v>
      </c>
      <c r="X35" s="203">
        <v>1032</v>
      </c>
      <c r="Y35" s="203">
        <v>1032</v>
      </c>
      <c r="Z35" s="79"/>
      <c r="AA35" s="227"/>
      <c r="AB35" s="229"/>
      <c r="AC35" s="229"/>
      <c r="AD35" s="229"/>
      <c r="AE35" s="229"/>
      <c r="AF35" s="229"/>
      <c r="AG35" s="229"/>
      <c r="AH35" s="229"/>
      <c r="AI35" s="229"/>
      <c r="AJ35" s="229"/>
      <c r="AK35" s="229"/>
    </row>
    <row r="36" spans="1:37" ht="12.75">
      <c r="A36" s="188">
        <v>905</v>
      </c>
      <c r="B36" s="189"/>
      <c r="C36" s="190"/>
      <c r="D36" s="193"/>
      <c r="E36" s="192">
        <v>30101100</v>
      </c>
      <c r="F36" s="14"/>
      <c r="G36" s="16"/>
      <c r="H36" s="27"/>
      <c r="I36" s="31"/>
      <c r="J36" s="31"/>
      <c r="K36" s="15"/>
      <c r="L36" s="15"/>
      <c r="M36" s="15"/>
      <c r="N36" s="42" t="s">
        <v>766</v>
      </c>
      <c r="O36" s="42" t="s">
        <v>112</v>
      </c>
      <c r="P36" s="18" t="s">
        <v>583</v>
      </c>
      <c r="Q36" s="19">
        <v>850</v>
      </c>
      <c r="R36" s="20"/>
      <c r="S36" s="42" t="s">
        <v>657</v>
      </c>
      <c r="T36" s="203">
        <v>0</v>
      </c>
      <c r="U36" s="203">
        <v>0</v>
      </c>
      <c r="V36" s="203">
        <v>0</v>
      </c>
      <c r="W36" s="203">
        <v>7.3</v>
      </c>
      <c r="X36" s="203">
        <v>7.3</v>
      </c>
      <c r="Y36" s="203">
        <v>7.3</v>
      </c>
      <c r="Z36" s="79"/>
      <c r="AA36" s="227"/>
      <c r="AB36" s="229"/>
      <c r="AC36" s="229"/>
      <c r="AD36" s="229"/>
      <c r="AE36" s="229"/>
      <c r="AF36" s="229"/>
      <c r="AG36" s="229"/>
      <c r="AH36" s="229"/>
      <c r="AI36" s="229"/>
      <c r="AJ36" s="229"/>
      <c r="AK36" s="229"/>
    </row>
    <row r="37" spans="1:37" ht="12.75">
      <c r="A37" s="188">
        <v>910</v>
      </c>
      <c r="B37" s="189"/>
      <c r="C37" s="190"/>
      <c r="D37" s="193"/>
      <c r="E37" s="192">
        <v>30101100</v>
      </c>
      <c r="F37" s="14"/>
      <c r="G37" s="16"/>
      <c r="H37" s="27"/>
      <c r="I37" s="31"/>
      <c r="J37" s="31"/>
      <c r="K37" s="15"/>
      <c r="L37" s="15"/>
      <c r="M37" s="15"/>
      <c r="N37" s="42" t="s">
        <v>766</v>
      </c>
      <c r="O37" s="42" t="s">
        <v>112</v>
      </c>
      <c r="P37" s="18" t="s">
        <v>181</v>
      </c>
      <c r="Q37" s="19">
        <v>120</v>
      </c>
      <c r="R37" s="20">
        <v>0</v>
      </c>
      <c r="S37" s="42" t="s">
        <v>657</v>
      </c>
      <c r="T37" s="203">
        <v>1043.3</v>
      </c>
      <c r="U37" s="203">
        <v>1029.8</v>
      </c>
      <c r="V37" s="203">
        <v>1046.9</v>
      </c>
      <c r="W37" s="203">
        <v>1046.9</v>
      </c>
      <c r="X37" s="203">
        <v>1046.9</v>
      </c>
      <c r="Y37" s="203">
        <v>1046.9</v>
      </c>
      <c r="Z37" s="79"/>
      <c r="AA37" s="227" t="s">
        <v>676</v>
      </c>
      <c r="AB37" s="229"/>
      <c r="AC37" s="229"/>
      <c r="AD37" s="229"/>
      <c r="AE37" s="229"/>
      <c r="AF37" s="229"/>
      <c r="AG37" s="229"/>
      <c r="AH37" s="229"/>
      <c r="AI37" s="229"/>
      <c r="AJ37" s="229"/>
      <c r="AK37" s="229"/>
    </row>
    <row r="38" spans="1:37" ht="12.75">
      <c r="A38" s="188">
        <v>910</v>
      </c>
      <c r="B38" s="189"/>
      <c r="C38" s="190"/>
      <c r="D38" s="193"/>
      <c r="E38" s="192">
        <v>30101100</v>
      </c>
      <c r="F38" s="14"/>
      <c r="G38" s="16"/>
      <c r="H38" s="27"/>
      <c r="I38" s="31"/>
      <c r="J38" s="31"/>
      <c r="K38" s="15"/>
      <c r="L38" s="15"/>
      <c r="M38" s="15"/>
      <c r="N38" s="42" t="s">
        <v>766</v>
      </c>
      <c r="O38" s="42" t="s">
        <v>112</v>
      </c>
      <c r="P38" s="18" t="s">
        <v>182</v>
      </c>
      <c r="Q38" s="19">
        <v>120</v>
      </c>
      <c r="R38" s="20">
        <v>0</v>
      </c>
      <c r="S38" s="42" t="s">
        <v>657</v>
      </c>
      <c r="T38" s="203">
        <v>1010.9</v>
      </c>
      <c r="U38" s="203">
        <v>1008.3</v>
      </c>
      <c r="V38" s="203">
        <v>1012.1</v>
      </c>
      <c r="W38" s="203">
        <v>1012.1</v>
      </c>
      <c r="X38" s="203">
        <v>1012.1</v>
      </c>
      <c r="Y38" s="335">
        <v>1012.1</v>
      </c>
      <c r="Z38" s="79"/>
      <c r="AA38" s="227" t="s">
        <v>677</v>
      </c>
      <c r="AB38" s="229"/>
      <c r="AC38" s="229">
        <f>W260+W262+W264+W267+W270+W271+W272+W273+W472</f>
        <v>2921.2000000000003</v>
      </c>
      <c r="AD38" s="229"/>
      <c r="AE38" s="229"/>
      <c r="AF38" s="229"/>
      <c r="AG38" s="229"/>
      <c r="AH38" s="229"/>
      <c r="AI38" s="229"/>
      <c r="AJ38" s="229"/>
      <c r="AK38" s="229"/>
    </row>
    <row r="39" spans="1:37" ht="12.75">
      <c r="A39" s="188">
        <v>910</v>
      </c>
      <c r="B39" s="189"/>
      <c r="C39" s="190"/>
      <c r="D39" s="193"/>
      <c r="E39" s="192">
        <v>30101100</v>
      </c>
      <c r="F39" s="14"/>
      <c r="G39" s="16"/>
      <c r="H39" s="27"/>
      <c r="I39" s="31"/>
      <c r="J39" s="31"/>
      <c r="K39" s="15"/>
      <c r="L39" s="15"/>
      <c r="M39" s="15"/>
      <c r="N39" s="42" t="s">
        <v>766</v>
      </c>
      <c r="O39" s="42" t="s">
        <v>112</v>
      </c>
      <c r="P39" s="18" t="s">
        <v>182</v>
      </c>
      <c r="Q39" s="19">
        <v>240</v>
      </c>
      <c r="R39" s="20">
        <v>0</v>
      </c>
      <c r="S39" s="42" t="s">
        <v>657</v>
      </c>
      <c r="T39" s="203">
        <v>255</v>
      </c>
      <c r="U39" s="203">
        <v>246.6</v>
      </c>
      <c r="V39" s="203">
        <v>63.4</v>
      </c>
      <c r="W39" s="203">
        <v>63.6</v>
      </c>
      <c r="X39" s="203">
        <v>63.6</v>
      </c>
      <c r="Y39" s="335">
        <v>63.6</v>
      </c>
      <c r="Z39" s="79"/>
      <c r="AA39" s="227" t="s">
        <v>678</v>
      </c>
      <c r="AB39" s="229"/>
      <c r="AC39" s="229">
        <f>W190+W191+W192+W193+W194+W195+W201</f>
        <v>21106.3</v>
      </c>
      <c r="AD39" s="229"/>
      <c r="AE39" s="229"/>
      <c r="AF39" s="229"/>
      <c r="AG39" s="229"/>
      <c r="AH39" s="229"/>
      <c r="AI39" s="229"/>
      <c r="AJ39" s="229"/>
      <c r="AK39" s="229"/>
    </row>
    <row r="40" spans="1:37" ht="12.75">
      <c r="A40" s="188">
        <v>910</v>
      </c>
      <c r="B40" s="189"/>
      <c r="C40" s="190"/>
      <c r="D40" s="193"/>
      <c r="E40" s="192">
        <v>30101100</v>
      </c>
      <c r="F40" s="14"/>
      <c r="G40" s="16"/>
      <c r="H40" s="27"/>
      <c r="I40" s="31"/>
      <c r="J40" s="31"/>
      <c r="K40" s="15"/>
      <c r="L40" s="15"/>
      <c r="M40" s="15"/>
      <c r="N40" s="42" t="s">
        <v>766</v>
      </c>
      <c r="O40" s="42" t="s">
        <v>112</v>
      </c>
      <c r="P40" s="18" t="s">
        <v>182</v>
      </c>
      <c r="Q40" s="19">
        <v>850</v>
      </c>
      <c r="R40" s="20">
        <v>0</v>
      </c>
      <c r="S40" s="42" t="s">
        <v>657</v>
      </c>
      <c r="T40" s="203">
        <v>1.4</v>
      </c>
      <c r="U40" s="203">
        <v>1.3</v>
      </c>
      <c r="V40" s="203">
        <v>1.5</v>
      </c>
      <c r="W40" s="203">
        <v>1.5</v>
      </c>
      <c r="X40" s="203">
        <v>1.5</v>
      </c>
      <c r="Y40" s="335">
        <v>1.5</v>
      </c>
      <c r="Z40" s="79"/>
      <c r="AA40" s="227" t="s">
        <v>679</v>
      </c>
      <c r="AB40" s="229"/>
      <c r="AC40" s="229">
        <f>W367</f>
        <v>5527.2</v>
      </c>
      <c r="AD40" s="229"/>
      <c r="AE40" s="229"/>
      <c r="AF40" s="229"/>
      <c r="AG40" s="229"/>
      <c r="AH40" s="229"/>
      <c r="AI40" s="229"/>
      <c r="AJ40" s="229"/>
      <c r="AK40" s="229"/>
    </row>
    <row r="41" spans="1:37" s="324" customFormat="1" ht="33" customHeight="1">
      <c r="A41" s="159"/>
      <c r="B41" s="197">
        <v>30103000</v>
      </c>
      <c r="C41" s="198" t="s">
        <v>275</v>
      </c>
      <c r="D41" s="322"/>
      <c r="E41" s="323">
        <v>30103000</v>
      </c>
      <c r="F41" s="29" t="s">
        <v>278</v>
      </c>
      <c r="G41" s="466"/>
      <c r="H41" s="467"/>
      <c r="I41" s="116" t="s">
        <v>278</v>
      </c>
      <c r="J41" s="116"/>
      <c r="K41" s="468"/>
      <c r="L41" s="468"/>
      <c r="M41" s="468"/>
      <c r="N41" s="468"/>
      <c r="O41" s="468"/>
      <c r="P41" s="468"/>
      <c r="Q41" s="468"/>
      <c r="R41" s="469"/>
      <c r="S41" s="116"/>
      <c r="T41" s="298">
        <f aca="true" t="shared" si="18" ref="T41:Y41">SUM(T42:T54)</f>
        <v>1393.6</v>
      </c>
      <c r="U41" s="298">
        <f t="shared" si="18"/>
        <v>848.2</v>
      </c>
      <c r="V41" s="298">
        <f t="shared" si="18"/>
        <v>4206.9</v>
      </c>
      <c r="W41" s="298">
        <f t="shared" si="18"/>
        <v>873.5999999999999</v>
      </c>
      <c r="X41" s="298">
        <f t="shared" si="18"/>
        <v>873.5999999999999</v>
      </c>
      <c r="Y41" s="336">
        <f t="shared" si="18"/>
        <v>873.5999999999999</v>
      </c>
      <c r="Z41" s="83"/>
      <c r="AA41" s="227" t="s">
        <v>680</v>
      </c>
      <c r="AB41" s="229"/>
      <c r="AC41" s="229">
        <f>W368+W385+W390</f>
        <v>18977.5</v>
      </c>
      <c r="AD41" s="229"/>
      <c r="AE41" s="229"/>
      <c r="AF41" s="229"/>
      <c r="AG41" s="229"/>
      <c r="AH41" s="229"/>
      <c r="AI41" s="229"/>
      <c r="AJ41" s="229"/>
      <c r="AK41" s="229"/>
    </row>
    <row r="42" spans="1:37" ht="38.25" customHeight="1">
      <c r="A42" s="188">
        <v>902</v>
      </c>
      <c r="B42" s="189">
        <v>30100000</v>
      </c>
      <c r="C42" s="190" t="s">
        <v>275</v>
      </c>
      <c r="D42" s="191">
        <v>30103000</v>
      </c>
      <c r="E42" s="192">
        <v>30103000</v>
      </c>
      <c r="F42" s="15" t="s">
        <v>278</v>
      </c>
      <c r="G42" s="16">
        <v>1</v>
      </c>
      <c r="H42" s="16">
        <v>602</v>
      </c>
      <c r="I42" s="15"/>
      <c r="J42" s="15"/>
      <c r="K42" s="15" t="s">
        <v>126</v>
      </c>
      <c r="L42" s="15" t="s">
        <v>279</v>
      </c>
      <c r="M42" s="15" t="s">
        <v>804</v>
      </c>
      <c r="N42" s="42" t="s">
        <v>766</v>
      </c>
      <c r="O42" s="42" t="s">
        <v>111</v>
      </c>
      <c r="P42" s="18" t="s">
        <v>289</v>
      </c>
      <c r="Q42" s="19">
        <v>410</v>
      </c>
      <c r="R42" s="20">
        <v>0</v>
      </c>
      <c r="S42" s="42" t="s">
        <v>657</v>
      </c>
      <c r="T42" s="34">
        <v>536.5</v>
      </c>
      <c r="U42" s="34">
        <v>0</v>
      </c>
      <c r="V42" s="34">
        <v>536.5</v>
      </c>
      <c r="W42" s="34">
        <v>0</v>
      </c>
      <c r="X42" s="34">
        <v>0</v>
      </c>
      <c r="Y42" s="166">
        <v>0</v>
      </c>
      <c r="Z42" s="1"/>
      <c r="AA42" s="227" t="s">
        <v>681</v>
      </c>
      <c r="AB42" s="229"/>
      <c r="AC42" s="229">
        <f>W369</f>
        <v>47.7</v>
      </c>
      <c r="AD42" s="229"/>
      <c r="AE42" s="229"/>
      <c r="AF42" s="229"/>
      <c r="AG42" s="229"/>
      <c r="AH42" s="229"/>
      <c r="AI42" s="229"/>
      <c r="AJ42" s="229"/>
      <c r="AK42" s="229"/>
    </row>
    <row r="43" spans="1:37" ht="35.25" customHeight="1">
      <c r="A43" s="188">
        <v>902</v>
      </c>
      <c r="B43" s="189">
        <v>30100000</v>
      </c>
      <c r="C43" s="190" t="s">
        <v>275</v>
      </c>
      <c r="D43" s="191">
        <v>30103000</v>
      </c>
      <c r="E43" s="192">
        <v>30103000</v>
      </c>
      <c r="F43" s="15"/>
      <c r="G43" s="16"/>
      <c r="H43" s="16"/>
      <c r="I43" s="15"/>
      <c r="J43" s="15"/>
      <c r="K43" s="15" t="s">
        <v>411</v>
      </c>
      <c r="L43" s="15" t="s">
        <v>421</v>
      </c>
      <c r="M43" s="15" t="s">
        <v>205</v>
      </c>
      <c r="N43" s="42" t="s">
        <v>766</v>
      </c>
      <c r="O43" s="42" t="s">
        <v>111</v>
      </c>
      <c r="P43" s="18" t="s">
        <v>290</v>
      </c>
      <c r="Q43" s="19">
        <v>240</v>
      </c>
      <c r="R43" s="20">
        <v>0</v>
      </c>
      <c r="S43" s="42" t="s">
        <v>657</v>
      </c>
      <c r="T43" s="34">
        <v>358.9</v>
      </c>
      <c r="U43" s="34">
        <v>357.7</v>
      </c>
      <c r="V43" s="34">
        <v>350</v>
      </c>
      <c r="W43" s="34">
        <v>350</v>
      </c>
      <c r="X43" s="34">
        <v>350</v>
      </c>
      <c r="Y43" s="157">
        <v>350</v>
      </c>
      <c r="Z43" s="1"/>
      <c r="AA43" s="227" t="s">
        <v>682</v>
      </c>
      <c r="AB43" s="229"/>
      <c r="AC43" s="229">
        <f>W377</f>
        <v>0</v>
      </c>
      <c r="AD43" s="229"/>
      <c r="AE43" s="229"/>
      <c r="AF43" s="229"/>
      <c r="AG43" s="229"/>
      <c r="AH43" s="229"/>
      <c r="AI43" s="229"/>
      <c r="AJ43" s="229"/>
      <c r="AK43" s="229"/>
    </row>
    <row r="44" spans="1:37" ht="35.25" customHeight="1">
      <c r="A44" s="188">
        <v>902</v>
      </c>
      <c r="B44" s="189"/>
      <c r="C44" s="190"/>
      <c r="D44" s="191"/>
      <c r="E44" s="192">
        <v>30103000</v>
      </c>
      <c r="F44" s="15"/>
      <c r="G44" s="16"/>
      <c r="H44" s="16"/>
      <c r="I44" s="15"/>
      <c r="J44" s="15"/>
      <c r="K44" s="15" t="s">
        <v>203</v>
      </c>
      <c r="L44" s="15" t="s">
        <v>421</v>
      </c>
      <c r="M44" s="15" t="s">
        <v>204</v>
      </c>
      <c r="N44" s="42" t="s">
        <v>766</v>
      </c>
      <c r="O44" s="42" t="s">
        <v>111</v>
      </c>
      <c r="P44" s="18" t="s">
        <v>207</v>
      </c>
      <c r="Q44" s="19">
        <v>240</v>
      </c>
      <c r="R44" s="20"/>
      <c r="S44" s="42" t="s">
        <v>657</v>
      </c>
      <c r="T44" s="34">
        <v>0</v>
      </c>
      <c r="U44" s="34">
        <v>0</v>
      </c>
      <c r="V44" s="34">
        <v>1580</v>
      </c>
      <c r="W44" s="34">
        <v>0</v>
      </c>
      <c r="X44" s="34">
        <v>0</v>
      </c>
      <c r="Y44" s="157">
        <v>0</v>
      </c>
      <c r="Z44" s="1"/>
      <c r="AA44" s="227"/>
      <c r="AB44" s="229"/>
      <c r="AC44" s="229"/>
      <c r="AD44" s="229"/>
      <c r="AE44" s="229"/>
      <c r="AF44" s="229"/>
      <c r="AG44" s="229"/>
      <c r="AH44" s="229"/>
      <c r="AI44" s="229"/>
      <c r="AJ44" s="229"/>
      <c r="AK44" s="229"/>
    </row>
    <row r="45" spans="1:37" ht="36.75" customHeight="1">
      <c r="A45" s="188">
        <v>902</v>
      </c>
      <c r="B45" s="189">
        <v>30100000</v>
      </c>
      <c r="C45" s="190" t="s">
        <v>275</v>
      </c>
      <c r="D45" s="191">
        <v>30103000</v>
      </c>
      <c r="E45" s="192">
        <v>30103000</v>
      </c>
      <c r="F45" s="15"/>
      <c r="G45" s="16"/>
      <c r="H45" s="16"/>
      <c r="I45" s="15"/>
      <c r="J45" s="15"/>
      <c r="K45" s="15" t="s">
        <v>452</v>
      </c>
      <c r="L45" s="15" t="s">
        <v>280</v>
      </c>
      <c r="M45" s="15" t="s">
        <v>451</v>
      </c>
      <c r="N45" s="42" t="s">
        <v>766</v>
      </c>
      <c r="O45" s="42" t="s">
        <v>111</v>
      </c>
      <c r="P45" s="18" t="s">
        <v>290</v>
      </c>
      <c r="Q45" s="19">
        <v>850</v>
      </c>
      <c r="R45" s="20">
        <v>0</v>
      </c>
      <c r="S45" s="42" t="s">
        <v>657</v>
      </c>
      <c r="T45" s="34">
        <v>49.4</v>
      </c>
      <c r="U45" s="34">
        <v>46.3</v>
      </c>
      <c r="V45" s="34">
        <v>822.9</v>
      </c>
      <c r="W45" s="34">
        <v>0</v>
      </c>
      <c r="X45" s="34">
        <v>0</v>
      </c>
      <c r="Y45" s="157">
        <v>0</v>
      </c>
      <c r="Z45" s="1"/>
      <c r="AA45" s="227" t="s">
        <v>683</v>
      </c>
      <c r="AB45" s="229"/>
      <c r="AC45" s="229" t="e">
        <f>#REF!+#REF!+#REF!+#REF!+W488</f>
        <v>#REF!</v>
      </c>
      <c r="AD45" s="229"/>
      <c r="AE45" s="229"/>
      <c r="AF45" s="229"/>
      <c r="AG45" s="229"/>
      <c r="AH45" s="229"/>
      <c r="AI45" s="229"/>
      <c r="AJ45" s="229"/>
      <c r="AK45" s="229"/>
    </row>
    <row r="46" spans="1:37" ht="36" customHeight="1">
      <c r="A46" s="188">
        <v>902</v>
      </c>
      <c r="B46" s="189">
        <v>30100000</v>
      </c>
      <c r="C46" s="190" t="s">
        <v>275</v>
      </c>
      <c r="D46" s="191">
        <v>30103000</v>
      </c>
      <c r="E46" s="192">
        <v>30103000</v>
      </c>
      <c r="F46" s="15"/>
      <c r="G46" s="16"/>
      <c r="H46" s="16"/>
      <c r="I46" s="15"/>
      <c r="J46" s="15"/>
      <c r="K46" s="15" t="s">
        <v>659</v>
      </c>
      <c r="L46" s="15" t="s">
        <v>280</v>
      </c>
      <c r="M46" s="15" t="s">
        <v>741</v>
      </c>
      <c r="N46" s="42" t="s">
        <v>766</v>
      </c>
      <c r="O46" s="42" t="s">
        <v>111</v>
      </c>
      <c r="P46" s="18" t="s">
        <v>291</v>
      </c>
      <c r="Q46" s="19">
        <v>240</v>
      </c>
      <c r="R46" s="20"/>
      <c r="S46" s="42" t="s">
        <v>657</v>
      </c>
      <c r="T46" s="34">
        <v>310.4</v>
      </c>
      <c r="U46" s="34">
        <v>305.9</v>
      </c>
      <c r="V46" s="34">
        <v>781.3</v>
      </c>
      <c r="W46" s="34">
        <v>399.3</v>
      </c>
      <c r="X46" s="34">
        <v>399.3</v>
      </c>
      <c r="Y46" s="157">
        <v>399.3</v>
      </c>
      <c r="Z46" s="79">
        <f>SUM(V45:V46)</f>
        <v>1604.1999999999998</v>
      </c>
      <c r="AA46" s="227" t="s">
        <v>684</v>
      </c>
      <c r="AB46" s="229"/>
      <c r="AC46" s="229">
        <f>W334+W335</f>
        <v>3812.2999999999997</v>
      </c>
      <c r="AD46" s="229"/>
      <c r="AE46" s="229"/>
      <c r="AF46" s="229"/>
      <c r="AG46" s="229"/>
      <c r="AH46" s="229"/>
      <c r="AI46" s="229"/>
      <c r="AJ46" s="229"/>
      <c r="AK46" s="229"/>
    </row>
    <row r="47" spans="1:37" ht="49.5" customHeight="1">
      <c r="A47" s="188">
        <v>902</v>
      </c>
      <c r="B47" s="189">
        <v>30100000</v>
      </c>
      <c r="C47" s="190" t="s">
        <v>275</v>
      </c>
      <c r="D47" s="191">
        <v>30103000</v>
      </c>
      <c r="E47" s="192">
        <v>30103000</v>
      </c>
      <c r="F47" s="15"/>
      <c r="G47" s="16"/>
      <c r="H47" s="16"/>
      <c r="I47" s="15"/>
      <c r="J47" s="15"/>
      <c r="K47" s="110" t="s">
        <v>214</v>
      </c>
      <c r="L47" s="110" t="s">
        <v>280</v>
      </c>
      <c r="M47" s="110" t="s">
        <v>215</v>
      </c>
      <c r="N47" s="42" t="s">
        <v>766</v>
      </c>
      <c r="O47" s="42" t="s">
        <v>111</v>
      </c>
      <c r="P47" s="18" t="s">
        <v>208</v>
      </c>
      <c r="Q47" s="19">
        <v>240</v>
      </c>
      <c r="R47" s="20"/>
      <c r="S47" s="42" t="s">
        <v>657</v>
      </c>
      <c r="T47" s="34">
        <v>138.4</v>
      </c>
      <c r="U47" s="34">
        <v>138.3</v>
      </c>
      <c r="V47" s="34">
        <v>136.2</v>
      </c>
      <c r="W47" s="34">
        <v>124.3</v>
      </c>
      <c r="X47" s="34">
        <v>124.3</v>
      </c>
      <c r="Y47" s="157">
        <v>124.3</v>
      </c>
      <c r="Z47" s="79"/>
      <c r="AA47" s="227" t="s">
        <v>685</v>
      </c>
      <c r="AB47" s="229"/>
      <c r="AC47" s="229">
        <f>W337+W380+W467</f>
        <v>327.2</v>
      </c>
      <c r="AD47" s="229"/>
      <c r="AE47" s="229"/>
      <c r="AF47" s="229"/>
      <c r="AG47" s="229"/>
      <c r="AH47" s="229"/>
      <c r="AI47" s="229"/>
      <c r="AJ47" s="229"/>
      <c r="AK47" s="229"/>
    </row>
    <row r="48" spans="1:37" ht="46.5" customHeight="1">
      <c r="A48" s="188"/>
      <c r="B48" s="189">
        <v>30100000</v>
      </c>
      <c r="C48" s="190" t="s">
        <v>275</v>
      </c>
      <c r="D48" s="191">
        <v>30103000</v>
      </c>
      <c r="E48" s="192">
        <v>30103000</v>
      </c>
      <c r="F48" s="15" t="s">
        <v>278</v>
      </c>
      <c r="G48" s="16">
        <v>1</v>
      </c>
      <c r="H48" s="16">
        <v>604</v>
      </c>
      <c r="I48" s="15"/>
      <c r="J48" s="15"/>
      <c r="K48" s="110" t="s">
        <v>217</v>
      </c>
      <c r="L48" s="110" t="s">
        <v>280</v>
      </c>
      <c r="M48" s="110" t="s">
        <v>218</v>
      </c>
      <c r="N48" s="42"/>
      <c r="O48" s="42"/>
      <c r="P48" s="18"/>
      <c r="Q48" s="19"/>
      <c r="R48" s="30"/>
      <c r="S48" s="43"/>
      <c r="T48" s="34"/>
      <c r="U48" s="34"/>
      <c r="V48" s="34"/>
      <c r="W48" s="34"/>
      <c r="X48" s="34"/>
      <c r="Y48" s="166"/>
      <c r="Z48" s="1"/>
      <c r="AA48" s="227" t="s">
        <v>686</v>
      </c>
      <c r="AB48" s="229"/>
      <c r="AC48" s="229">
        <f>W396+W397+W420+W421+W426+W427+W432+W436+W437+W442+W443</f>
        <v>42776.69999999999</v>
      </c>
      <c r="AD48" s="229"/>
      <c r="AE48" s="229"/>
      <c r="AF48" s="229"/>
      <c r="AG48" s="229"/>
      <c r="AH48" s="229"/>
      <c r="AI48" s="229"/>
      <c r="AJ48" s="229"/>
      <c r="AK48" s="229"/>
    </row>
    <row r="49" spans="1:37" ht="24" customHeight="1">
      <c r="A49" s="188"/>
      <c r="B49" s="189">
        <v>30100000</v>
      </c>
      <c r="C49" s="190" t="s">
        <v>275</v>
      </c>
      <c r="D49" s="191">
        <v>30103000</v>
      </c>
      <c r="E49" s="192">
        <v>30103000</v>
      </c>
      <c r="F49" s="15"/>
      <c r="G49" s="16"/>
      <c r="H49" s="16"/>
      <c r="I49" s="15"/>
      <c r="J49" s="15"/>
      <c r="K49" s="110" t="s">
        <v>219</v>
      </c>
      <c r="L49" s="110" t="s">
        <v>280</v>
      </c>
      <c r="M49" s="110" t="s">
        <v>218</v>
      </c>
      <c r="N49" s="42"/>
      <c r="O49" s="42"/>
      <c r="P49" s="18"/>
      <c r="Q49" s="19"/>
      <c r="R49" s="30"/>
      <c r="S49" s="43"/>
      <c r="T49" s="34"/>
      <c r="U49" s="34"/>
      <c r="V49" s="34"/>
      <c r="W49" s="34"/>
      <c r="X49" s="34"/>
      <c r="Y49" s="166"/>
      <c r="Z49" s="1"/>
      <c r="AA49" s="227" t="s">
        <v>687</v>
      </c>
      <c r="AB49" s="229"/>
      <c r="AC49" s="229" t="e">
        <f>W448+#REF!+W449+W450+W455+W457+W458+W475+W476+#REF!</f>
        <v>#REF!</v>
      </c>
      <c r="AD49" s="229"/>
      <c r="AE49" s="229"/>
      <c r="AF49" s="229"/>
      <c r="AG49" s="229"/>
      <c r="AH49" s="229"/>
      <c r="AI49" s="229"/>
      <c r="AJ49" s="229"/>
      <c r="AK49" s="229"/>
    </row>
    <row r="50" spans="1:37" ht="46.5" customHeight="1">
      <c r="A50" s="188"/>
      <c r="B50" s="189">
        <v>30100000</v>
      </c>
      <c r="C50" s="190" t="s">
        <v>275</v>
      </c>
      <c r="D50" s="191">
        <v>30103000</v>
      </c>
      <c r="E50" s="192">
        <v>30103000</v>
      </c>
      <c r="F50" s="15"/>
      <c r="G50" s="16"/>
      <c r="H50" s="16"/>
      <c r="I50" s="15"/>
      <c r="J50" s="15"/>
      <c r="K50" s="15" t="s">
        <v>20</v>
      </c>
      <c r="L50" s="15" t="s">
        <v>280</v>
      </c>
      <c r="M50" s="15" t="s">
        <v>21</v>
      </c>
      <c r="N50" s="42"/>
      <c r="O50" s="42"/>
      <c r="P50" s="18"/>
      <c r="Q50" s="19"/>
      <c r="R50" s="30"/>
      <c r="S50" s="43"/>
      <c r="T50" s="34"/>
      <c r="U50" s="34"/>
      <c r="V50" s="34"/>
      <c r="W50" s="34"/>
      <c r="X50" s="34"/>
      <c r="Y50" s="166"/>
      <c r="Z50" s="1"/>
      <c r="AA50" s="227" t="s">
        <v>688</v>
      </c>
      <c r="AB50" s="229"/>
      <c r="AC50" s="229" t="e">
        <f>W249+W250+W255+W256+W257+W258+#REF!+#REF!+#REF!+W496</f>
        <v>#REF!</v>
      </c>
      <c r="AD50" s="229"/>
      <c r="AE50" s="229"/>
      <c r="AF50" s="229"/>
      <c r="AG50" s="229"/>
      <c r="AH50" s="229"/>
      <c r="AI50" s="229"/>
      <c r="AJ50" s="229"/>
      <c r="AK50" s="229"/>
    </row>
    <row r="51" spans="1:37" ht="36.75" customHeight="1">
      <c r="A51" s="188"/>
      <c r="B51" s="189">
        <v>30100000</v>
      </c>
      <c r="C51" s="190" t="s">
        <v>275</v>
      </c>
      <c r="D51" s="191">
        <v>30103000</v>
      </c>
      <c r="E51" s="192">
        <v>30103000</v>
      </c>
      <c r="F51" s="15" t="s">
        <v>278</v>
      </c>
      <c r="G51" s="16">
        <v>1</v>
      </c>
      <c r="H51" s="16">
        <v>604</v>
      </c>
      <c r="I51" s="15"/>
      <c r="J51" s="15"/>
      <c r="K51" s="15" t="s">
        <v>48</v>
      </c>
      <c r="L51" s="15" t="s">
        <v>280</v>
      </c>
      <c r="M51" s="15" t="s">
        <v>49</v>
      </c>
      <c r="N51" s="42"/>
      <c r="O51" s="42"/>
      <c r="P51" s="18"/>
      <c r="Q51" s="19"/>
      <c r="R51" s="30"/>
      <c r="S51" s="43"/>
      <c r="T51" s="34"/>
      <c r="U51" s="34"/>
      <c r="V51" s="34"/>
      <c r="W51" s="34"/>
      <c r="X51" s="34"/>
      <c r="Y51" s="166"/>
      <c r="Z51" s="1"/>
      <c r="AA51" s="227" t="s">
        <v>689</v>
      </c>
      <c r="AB51" s="229"/>
      <c r="AC51" s="229"/>
      <c r="AD51" s="229"/>
      <c r="AE51" s="229"/>
      <c r="AF51" s="229"/>
      <c r="AG51" s="229"/>
      <c r="AH51" s="229"/>
      <c r="AI51" s="229"/>
      <c r="AJ51" s="229"/>
      <c r="AK51" s="229"/>
    </row>
    <row r="52" spans="1:37" ht="36" customHeight="1">
      <c r="A52" s="188"/>
      <c r="B52" s="189">
        <v>30100000</v>
      </c>
      <c r="C52" s="190" t="s">
        <v>275</v>
      </c>
      <c r="D52" s="191">
        <v>30103000</v>
      </c>
      <c r="E52" s="192">
        <v>30103000</v>
      </c>
      <c r="F52" s="15"/>
      <c r="G52" s="16"/>
      <c r="H52" s="16"/>
      <c r="I52" s="15"/>
      <c r="J52" s="15"/>
      <c r="K52" s="15" t="s">
        <v>379</v>
      </c>
      <c r="L52" s="15" t="s">
        <v>280</v>
      </c>
      <c r="M52" s="15" t="s">
        <v>805</v>
      </c>
      <c r="N52" s="41"/>
      <c r="O52" s="17"/>
      <c r="P52" s="18"/>
      <c r="Q52" s="19"/>
      <c r="R52" s="30"/>
      <c r="S52" s="43"/>
      <c r="T52" s="34"/>
      <c r="U52" s="34"/>
      <c r="V52" s="34"/>
      <c r="W52" s="34"/>
      <c r="X52" s="34"/>
      <c r="Y52" s="166"/>
      <c r="Z52" s="1"/>
      <c r="AA52" s="227" t="s">
        <v>690</v>
      </c>
      <c r="AB52" s="229"/>
      <c r="AC52" s="229">
        <f>W251+W252+W253+W254</f>
        <v>100</v>
      </c>
      <c r="AD52" s="229"/>
      <c r="AE52" s="229"/>
      <c r="AF52" s="229"/>
      <c r="AG52" s="229"/>
      <c r="AH52" s="229"/>
      <c r="AI52" s="229"/>
      <c r="AJ52" s="229"/>
      <c r="AK52" s="229"/>
    </row>
    <row r="53" spans="1:37" ht="36" customHeight="1">
      <c r="A53" s="188"/>
      <c r="B53" s="189"/>
      <c r="C53" s="190"/>
      <c r="D53" s="191"/>
      <c r="E53" s="192">
        <v>30103000</v>
      </c>
      <c r="F53" s="15"/>
      <c r="G53" s="16"/>
      <c r="H53" s="16"/>
      <c r="I53" s="15"/>
      <c r="J53" s="15"/>
      <c r="K53" s="110" t="s">
        <v>220</v>
      </c>
      <c r="L53" s="110" t="s">
        <v>280</v>
      </c>
      <c r="M53" s="110" t="s">
        <v>218</v>
      </c>
      <c r="N53" s="41"/>
      <c r="O53" s="17"/>
      <c r="P53" s="18"/>
      <c r="Q53" s="19"/>
      <c r="R53" s="30"/>
      <c r="S53" s="43"/>
      <c r="T53" s="34"/>
      <c r="U53" s="34"/>
      <c r="V53" s="34"/>
      <c r="W53" s="34"/>
      <c r="X53" s="34"/>
      <c r="Y53" s="166"/>
      <c r="Z53" s="1"/>
      <c r="AA53" s="227"/>
      <c r="AB53" s="229"/>
      <c r="AC53" s="229"/>
      <c r="AD53" s="229"/>
      <c r="AE53" s="229"/>
      <c r="AF53" s="229"/>
      <c r="AG53" s="229"/>
      <c r="AH53" s="229"/>
      <c r="AI53" s="229"/>
      <c r="AJ53" s="229"/>
      <c r="AK53" s="229"/>
    </row>
    <row r="54" spans="1:37" ht="36" customHeight="1">
      <c r="A54" s="188"/>
      <c r="B54" s="189">
        <v>30100000</v>
      </c>
      <c r="C54" s="190" t="s">
        <v>275</v>
      </c>
      <c r="D54" s="191">
        <v>30103000</v>
      </c>
      <c r="E54" s="192">
        <v>30103000</v>
      </c>
      <c r="F54" s="15" t="s">
        <v>278</v>
      </c>
      <c r="G54" s="16">
        <v>1</v>
      </c>
      <c r="H54" s="16">
        <v>604</v>
      </c>
      <c r="I54" s="15"/>
      <c r="J54" s="15"/>
      <c r="K54" s="110" t="s">
        <v>216</v>
      </c>
      <c r="L54" s="15" t="s">
        <v>280</v>
      </c>
      <c r="M54" s="15" t="s">
        <v>51</v>
      </c>
      <c r="N54" s="41"/>
      <c r="O54" s="17"/>
      <c r="P54" s="18"/>
      <c r="Q54" s="19"/>
      <c r="R54" s="30"/>
      <c r="S54" s="43"/>
      <c r="T54" s="34"/>
      <c r="U54" s="34"/>
      <c r="V54" s="34"/>
      <c r="W54" s="34"/>
      <c r="X54" s="34"/>
      <c r="Y54" s="166"/>
      <c r="Z54" s="1"/>
      <c r="AA54" s="227" t="s">
        <v>691</v>
      </c>
      <c r="AB54" s="229"/>
      <c r="AC54" s="229" t="e">
        <f>#REF!</f>
        <v>#REF!</v>
      </c>
      <c r="AD54" s="229"/>
      <c r="AE54" s="229"/>
      <c r="AF54" s="229"/>
      <c r="AG54" s="229"/>
      <c r="AH54" s="229"/>
      <c r="AI54" s="229"/>
      <c r="AJ54" s="229"/>
      <c r="AK54" s="229"/>
    </row>
    <row r="55" spans="1:37" s="324" customFormat="1" ht="125.25" customHeight="1">
      <c r="A55" s="159"/>
      <c r="B55" s="103">
        <v>30104000</v>
      </c>
      <c r="C55" s="104" t="s">
        <v>275</v>
      </c>
      <c r="D55" s="322"/>
      <c r="E55" s="323">
        <v>30105000</v>
      </c>
      <c r="F55" s="14" t="s">
        <v>386</v>
      </c>
      <c r="G55" s="473"/>
      <c r="H55" s="474"/>
      <c r="I55" s="116" t="s">
        <v>343</v>
      </c>
      <c r="J55" s="52"/>
      <c r="K55" s="75"/>
      <c r="L55" s="75"/>
      <c r="M55" s="75"/>
      <c r="N55" s="107"/>
      <c r="O55" s="53"/>
      <c r="P55" s="54"/>
      <c r="Q55" s="55"/>
      <c r="R55" s="39"/>
      <c r="S55" s="108"/>
      <c r="T55" s="224">
        <f aca="true" t="shared" si="19" ref="T55:Y55">SUM(T56:T59)</f>
        <v>1614.7</v>
      </c>
      <c r="U55" s="224">
        <f t="shared" si="19"/>
        <v>754.5</v>
      </c>
      <c r="V55" s="224">
        <f t="shared" si="19"/>
        <v>4307.2</v>
      </c>
      <c r="W55" s="224">
        <f t="shared" si="19"/>
        <v>2954.5</v>
      </c>
      <c r="X55" s="224">
        <f t="shared" si="19"/>
        <v>3052.4</v>
      </c>
      <c r="Y55" s="339">
        <f t="shared" si="19"/>
        <v>3157.8</v>
      </c>
      <c r="Z55" s="1"/>
      <c r="AA55" s="227"/>
      <c r="AB55" s="229"/>
      <c r="AC55" s="229"/>
      <c r="AD55" s="229"/>
      <c r="AE55" s="229"/>
      <c r="AF55" s="229"/>
      <c r="AG55" s="229"/>
      <c r="AH55" s="229"/>
      <c r="AI55" s="229"/>
      <c r="AJ55" s="229"/>
      <c r="AK55" s="229"/>
    </row>
    <row r="56" spans="1:27" ht="35.25" customHeight="1">
      <c r="A56" s="188">
        <v>902</v>
      </c>
      <c r="B56" s="189">
        <v>30100000</v>
      </c>
      <c r="C56" s="190" t="s">
        <v>275</v>
      </c>
      <c r="D56" s="191">
        <v>30103000</v>
      </c>
      <c r="E56" s="192">
        <v>30105000</v>
      </c>
      <c r="F56" s="14"/>
      <c r="G56" s="16"/>
      <c r="H56" s="27"/>
      <c r="I56" s="31"/>
      <c r="J56" s="31"/>
      <c r="K56" s="15" t="s">
        <v>126</v>
      </c>
      <c r="L56" s="15" t="s">
        <v>423</v>
      </c>
      <c r="M56" s="15" t="s">
        <v>804</v>
      </c>
      <c r="N56" s="42" t="s">
        <v>785</v>
      </c>
      <c r="O56" s="42" t="s">
        <v>765</v>
      </c>
      <c r="P56" s="18" t="s">
        <v>299</v>
      </c>
      <c r="Q56" s="19">
        <v>240</v>
      </c>
      <c r="R56" s="30"/>
      <c r="S56" s="43" t="s">
        <v>657</v>
      </c>
      <c r="T56" s="34">
        <v>1614.7</v>
      </c>
      <c r="U56" s="34">
        <v>754.5</v>
      </c>
      <c r="V56" s="34">
        <v>4307.2</v>
      </c>
      <c r="W56" s="34">
        <v>2954.5</v>
      </c>
      <c r="X56" s="34">
        <v>3052.4</v>
      </c>
      <c r="Y56" s="157">
        <v>3157.8</v>
      </c>
      <c r="Z56" s="1"/>
      <c r="AA56" s="225"/>
    </row>
    <row r="57" spans="1:27" ht="36" customHeight="1">
      <c r="A57" s="188"/>
      <c r="B57" s="189">
        <v>30100000</v>
      </c>
      <c r="C57" s="190" t="s">
        <v>275</v>
      </c>
      <c r="D57" s="191">
        <v>30103000</v>
      </c>
      <c r="E57" s="192">
        <v>30105000</v>
      </c>
      <c r="F57" s="14"/>
      <c r="G57" s="16"/>
      <c r="H57" s="27"/>
      <c r="I57" s="31"/>
      <c r="J57" s="31"/>
      <c r="K57" s="15" t="s">
        <v>411</v>
      </c>
      <c r="L57" s="15" t="s">
        <v>422</v>
      </c>
      <c r="M57" s="110" t="s">
        <v>205</v>
      </c>
      <c r="N57" s="41"/>
      <c r="O57" s="17"/>
      <c r="P57" s="18"/>
      <c r="Q57" s="19"/>
      <c r="R57" s="30"/>
      <c r="S57" s="43"/>
      <c r="T57" s="34"/>
      <c r="U57" s="34"/>
      <c r="V57" s="34"/>
      <c r="W57" s="34"/>
      <c r="X57" s="34"/>
      <c r="Y57" s="166"/>
      <c r="Z57" s="1"/>
      <c r="AA57" s="225"/>
    </row>
    <row r="58" spans="1:27" ht="36" customHeight="1">
      <c r="A58" s="188"/>
      <c r="B58" s="189"/>
      <c r="C58" s="190"/>
      <c r="D58" s="191"/>
      <c r="E58" s="192">
        <v>30105000</v>
      </c>
      <c r="F58" s="14"/>
      <c r="G58" s="16"/>
      <c r="H58" s="27"/>
      <c r="I58" s="31"/>
      <c r="J58" s="31"/>
      <c r="K58" s="15" t="s">
        <v>203</v>
      </c>
      <c r="L58" s="15" t="s">
        <v>422</v>
      </c>
      <c r="M58" s="110" t="s">
        <v>204</v>
      </c>
      <c r="N58" s="41"/>
      <c r="O58" s="17"/>
      <c r="P58" s="18"/>
      <c r="Q58" s="19"/>
      <c r="R58" s="30"/>
      <c r="S58" s="43"/>
      <c r="T58" s="34"/>
      <c r="U58" s="34"/>
      <c r="V58" s="34"/>
      <c r="W58" s="34"/>
      <c r="X58" s="34"/>
      <c r="Y58" s="166"/>
      <c r="Z58" s="1"/>
      <c r="AA58" s="225"/>
    </row>
    <row r="59" spans="1:27" ht="36" customHeight="1">
      <c r="A59" s="188"/>
      <c r="B59" s="189">
        <v>30100000</v>
      </c>
      <c r="C59" s="190" t="s">
        <v>275</v>
      </c>
      <c r="D59" s="191">
        <v>30103000</v>
      </c>
      <c r="E59" s="192">
        <v>30105000</v>
      </c>
      <c r="F59" s="14"/>
      <c r="G59" s="16"/>
      <c r="H59" s="27"/>
      <c r="I59" s="31"/>
      <c r="J59" s="31"/>
      <c r="K59" s="15" t="s">
        <v>169</v>
      </c>
      <c r="L59" s="15" t="s">
        <v>280</v>
      </c>
      <c r="M59" s="15" t="s">
        <v>170</v>
      </c>
      <c r="N59" s="41"/>
      <c r="O59" s="17"/>
      <c r="P59" s="18"/>
      <c r="Q59" s="19"/>
      <c r="R59" s="30"/>
      <c r="S59" s="43"/>
      <c r="T59" s="34"/>
      <c r="U59" s="34"/>
      <c r="V59" s="34"/>
      <c r="W59" s="34"/>
      <c r="X59" s="34"/>
      <c r="Y59" s="166"/>
      <c r="Z59" s="1"/>
      <c r="AA59" s="225"/>
    </row>
    <row r="60" spans="1:27" ht="46.5" customHeight="1">
      <c r="A60" s="159"/>
      <c r="B60" s="197">
        <v>30107000</v>
      </c>
      <c r="C60" s="198" t="s">
        <v>275</v>
      </c>
      <c r="D60" s="322"/>
      <c r="E60" s="323">
        <v>30106100</v>
      </c>
      <c r="F60" s="14" t="s">
        <v>694</v>
      </c>
      <c r="G60" s="473"/>
      <c r="H60" s="474"/>
      <c r="I60" s="219" t="s">
        <v>221</v>
      </c>
      <c r="J60" s="116"/>
      <c r="K60" s="468"/>
      <c r="L60" s="468"/>
      <c r="M60" s="468"/>
      <c r="N60" s="468"/>
      <c r="O60" s="468"/>
      <c r="P60" s="468"/>
      <c r="Q60" s="468"/>
      <c r="R60" s="469"/>
      <c r="S60" s="116"/>
      <c r="T60" s="298">
        <f aca="true" t="shared" si="20" ref="T60:Y60">SUM(T61:T63)</f>
        <v>0</v>
      </c>
      <c r="U60" s="298">
        <f t="shared" si="20"/>
        <v>0</v>
      </c>
      <c r="V60" s="298">
        <f t="shared" si="20"/>
        <v>74.8</v>
      </c>
      <c r="W60" s="298">
        <f t="shared" si="20"/>
        <v>0</v>
      </c>
      <c r="X60" s="298">
        <f t="shared" si="20"/>
        <v>0</v>
      </c>
      <c r="Y60" s="336">
        <f t="shared" si="20"/>
        <v>0</v>
      </c>
      <c r="Z60" s="1"/>
      <c r="AA60" s="225"/>
    </row>
    <row r="61" spans="1:27" ht="36" customHeight="1">
      <c r="A61" s="188">
        <v>902</v>
      </c>
      <c r="B61" s="189"/>
      <c r="C61" s="190"/>
      <c r="D61" s="193"/>
      <c r="E61" s="356">
        <v>30106100</v>
      </c>
      <c r="F61" s="14"/>
      <c r="G61" s="16"/>
      <c r="H61" s="27"/>
      <c r="I61" s="31"/>
      <c r="J61" s="31"/>
      <c r="K61" s="110" t="s">
        <v>411</v>
      </c>
      <c r="L61" s="110" t="s">
        <v>224</v>
      </c>
      <c r="M61" s="110" t="s">
        <v>205</v>
      </c>
      <c r="N61" s="135" t="s">
        <v>79</v>
      </c>
      <c r="O61" s="135" t="s">
        <v>400</v>
      </c>
      <c r="P61" s="135" t="s">
        <v>222</v>
      </c>
      <c r="Q61" s="135" t="s">
        <v>223</v>
      </c>
      <c r="R61" s="43"/>
      <c r="S61" s="115" t="s">
        <v>657</v>
      </c>
      <c r="T61" s="34">
        <v>0</v>
      </c>
      <c r="U61" s="34">
        <v>0</v>
      </c>
      <c r="V61" s="34">
        <v>74.8</v>
      </c>
      <c r="W61" s="34">
        <v>0</v>
      </c>
      <c r="X61" s="34">
        <v>0</v>
      </c>
      <c r="Y61" s="166">
        <v>0</v>
      </c>
      <c r="Z61" s="1"/>
      <c r="AA61" s="225"/>
    </row>
    <row r="62" spans="1:27" ht="36" customHeight="1">
      <c r="A62" s="188"/>
      <c r="B62" s="189"/>
      <c r="C62" s="190"/>
      <c r="D62" s="193"/>
      <c r="E62" s="356">
        <v>30106100</v>
      </c>
      <c r="F62" s="14"/>
      <c r="G62" s="16"/>
      <c r="H62" s="27"/>
      <c r="I62" s="31"/>
      <c r="J62" s="31"/>
      <c r="K62" s="110" t="s">
        <v>203</v>
      </c>
      <c r="L62" s="110" t="s">
        <v>224</v>
      </c>
      <c r="M62" s="110" t="s">
        <v>204</v>
      </c>
      <c r="N62" s="42"/>
      <c r="O62" s="42"/>
      <c r="P62" s="42"/>
      <c r="Q62" s="42"/>
      <c r="R62" s="43"/>
      <c r="S62" s="43"/>
      <c r="T62" s="34"/>
      <c r="U62" s="34"/>
      <c r="V62" s="34"/>
      <c r="W62" s="34"/>
      <c r="X62" s="34"/>
      <c r="Y62" s="166"/>
      <c r="Z62" s="1"/>
      <c r="AA62" s="225"/>
    </row>
    <row r="63" spans="1:27" ht="55.5" customHeight="1">
      <c r="A63" s="188"/>
      <c r="B63" s="189"/>
      <c r="C63" s="190"/>
      <c r="D63" s="193"/>
      <c r="E63" s="356">
        <v>30106100</v>
      </c>
      <c r="F63" s="14"/>
      <c r="G63" s="16"/>
      <c r="H63" s="27"/>
      <c r="I63" s="31"/>
      <c r="J63" s="31"/>
      <c r="K63" s="110" t="s">
        <v>225</v>
      </c>
      <c r="L63" s="110" t="s">
        <v>298</v>
      </c>
      <c r="M63" s="110" t="s">
        <v>226</v>
      </c>
      <c r="N63" s="42"/>
      <c r="O63" s="42"/>
      <c r="P63" s="42"/>
      <c r="Q63" s="42"/>
      <c r="R63" s="43"/>
      <c r="S63" s="43"/>
      <c r="T63" s="34"/>
      <c r="U63" s="34"/>
      <c r="V63" s="34"/>
      <c r="W63" s="34"/>
      <c r="X63" s="34"/>
      <c r="Y63" s="166"/>
      <c r="Z63" s="1"/>
      <c r="AA63" s="225"/>
    </row>
    <row r="64" spans="1:27" s="324" customFormat="1" ht="34.5" customHeight="1">
      <c r="A64" s="159"/>
      <c r="B64" s="197">
        <v>30107000</v>
      </c>
      <c r="C64" s="198" t="s">
        <v>275</v>
      </c>
      <c r="D64" s="322"/>
      <c r="E64" s="323">
        <v>30107000</v>
      </c>
      <c r="F64" s="14" t="s">
        <v>694</v>
      </c>
      <c r="G64" s="473"/>
      <c r="H64" s="474"/>
      <c r="I64" s="116" t="s">
        <v>694</v>
      </c>
      <c r="J64" s="116"/>
      <c r="K64" s="468"/>
      <c r="L64" s="468"/>
      <c r="M64" s="468"/>
      <c r="N64" s="468"/>
      <c r="O64" s="468"/>
      <c r="P64" s="468"/>
      <c r="Q64" s="468"/>
      <c r="R64" s="469"/>
      <c r="S64" s="116"/>
      <c r="T64" s="298">
        <f aca="true" t="shared" si="21" ref="T64:Y64">SUM(T65:T69)</f>
        <v>718.1</v>
      </c>
      <c r="U64" s="298">
        <f t="shared" si="21"/>
        <v>717.3</v>
      </c>
      <c r="V64" s="298">
        <f t="shared" si="21"/>
        <v>498.5</v>
      </c>
      <c r="W64" s="298">
        <f t="shared" si="21"/>
        <v>571.8</v>
      </c>
      <c r="X64" s="298">
        <f t="shared" si="21"/>
        <v>571.8</v>
      </c>
      <c r="Y64" s="336">
        <f t="shared" si="21"/>
        <v>571.8</v>
      </c>
      <c r="Z64" s="83">
        <f>SUM(Z65:Z71)</f>
        <v>17193892.08</v>
      </c>
      <c r="AA64" s="227"/>
    </row>
    <row r="65" spans="1:27" ht="36.75" customHeight="1">
      <c r="A65" s="188">
        <v>902</v>
      </c>
      <c r="B65" s="189">
        <v>30100000</v>
      </c>
      <c r="C65" s="190" t="s">
        <v>275</v>
      </c>
      <c r="D65" s="191">
        <v>30107000</v>
      </c>
      <c r="E65" s="192">
        <v>30107000</v>
      </c>
      <c r="F65" s="15" t="s">
        <v>694</v>
      </c>
      <c r="G65" s="16">
        <v>1</v>
      </c>
      <c r="H65" s="16">
        <v>602</v>
      </c>
      <c r="I65" s="15"/>
      <c r="J65" s="15"/>
      <c r="K65" s="15" t="s">
        <v>126</v>
      </c>
      <c r="L65" s="15" t="s">
        <v>695</v>
      </c>
      <c r="M65" s="15" t="s">
        <v>804</v>
      </c>
      <c r="N65" s="42" t="s">
        <v>79</v>
      </c>
      <c r="O65" s="42" t="s">
        <v>765</v>
      </c>
      <c r="P65" s="18" t="s">
        <v>292</v>
      </c>
      <c r="Q65" s="19">
        <v>240</v>
      </c>
      <c r="R65" s="20">
        <v>0</v>
      </c>
      <c r="S65" s="42" t="s">
        <v>657</v>
      </c>
      <c r="T65" s="34">
        <v>406.1</v>
      </c>
      <c r="U65" s="34">
        <v>405.4</v>
      </c>
      <c r="V65" s="34">
        <v>498.5</v>
      </c>
      <c r="W65" s="34">
        <v>571.8</v>
      </c>
      <c r="X65" s="34">
        <v>571.8</v>
      </c>
      <c r="Y65" s="166">
        <v>571.8</v>
      </c>
      <c r="Z65" s="1">
        <v>16928892.08</v>
      </c>
      <c r="AA65" s="225">
        <f>SUM(V64+V231+V215)</f>
        <v>502.6</v>
      </c>
    </row>
    <row r="66" spans="1:27" ht="35.25" customHeight="1">
      <c r="A66" s="188">
        <v>925</v>
      </c>
      <c r="B66" s="189">
        <v>30100000</v>
      </c>
      <c r="C66" s="190" t="s">
        <v>275</v>
      </c>
      <c r="D66" s="191">
        <v>30107000</v>
      </c>
      <c r="E66" s="192">
        <v>30107000</v>
      </c>
      <c r="F66" s="15"/>
      <c r="G66" s="16"/>
      <c r="H66" s="16"/>
      <c r="I66" s="15"/>
      <c r="J66" s="15"/>
      <c r="K66" s="110" t="s">
        <v>411</v>
      </c>
      <c r="L66" s="110" t="s">
        <v>224</v>
      </c>
      <c r="M66" s="110" t="s">
        <v>205</v>
      </c>
      <c r="N66" s="42" t="s">
        <v>79</v>
      </c>
      <c r="O66" s="42" t="s">
        <v>765</v>
      </c>
      <c r="P66" s="18" t="s">
        <v>522</v>
      </c>
      <c r="Q66" s="19">
        <v>610</v>
      </c>
      <c r="R66" s="20"/>
      <c r="S66" s="42" t="s">
        <v>657</v>
      </c>
      <c r="T66" s="34">
        <v>312</v>
      </c>
      <c r="U66" s="34">
        <v>311.9</v>
      </c>
      <c r="V66" s="34">
        <v>0</v>
      </c>
      <c r="W66" s="34">
        <v>0</v>
      </c>
      <c r="X66" s="34">
        <v>0</v>
      </c>
      <c r="Y66" s="157">
        <v>0</v>
      </c>
      <c r="Z66" s="1"/>
      <c r="AA66" s="225"/>
    </row>
    <row r="67" spans="1:27" ht="35.25" customHeight="1">
      <c r="A67" s="188"/>
      <c r="B67" s="189"/>
      <c r="C67" s="190"/>
      <c r="D67" s="191"/>
      <c r="E67" s="192">
        <v>30107000</v>
      </c>
      <c r="F67" s="15"/>
      <c r="G67" s="16"/>
      <c r="H67" s="16"/>
      <c r="I67" s="15"/>
      <c r="J67" s="15"/>
      <c r="K67" s="110" t="s">
        <v>203</v>
      </c>
      <c r="L67" s="110" t="s">
        <v>224</v>
      </c>
      <c r="M67" s="110" t="s">
        <v>204</v>
      </c>
      <c r="N67" s="42"/>
      <c r="O67" s="42"/>
      <c r="P67" s="18"/>
      <c r="Q67" s="19"/>
      <c r="R67" s="20"/>
      <c r="S67" s="42"/>
      <c r="T67" s="34"/>
      <c r="U67" s="34"/>
      <c r="V67" s="34"/>
      <c r="W67" s="34"/>
      <c r="X67" s="34"/>
      <c r="Y67" s="166"/>
      <c r="Z67" s="1"/>
      <c r="AA67" s="225"/>
    </row>
    <row r="68" spans="1:27" ht="36" customHeight="1">
      <c r="A68" s="188"/>
      <c r="B68" s="189">
        <v>30100000</v>
      </c>
      <c r="C68" s="190" t="s">
        <v>275</v>
      </c>
      <c r="D68" s="191">
        <v>30107000</v>
      </c>
      <c r="E68" s="192">
        <v>30107000</v>
      </c>
      <c r="F68" s="15"/>
      <c r="G68" s="16"/>
      <c r="H68" s="16"/>
      <c r="I68" s="15"/>
      <c r="J68" s="15"/>
      <c r="K68" s="15" t="s">
        <v>634</v>
      </c>
      <c r="L68" s="15" t="s">
        <v>280</v>
      </c>
      <c r="M68" s="15" t="s">
        <v>635</v>
      </c>
      <c r="N68" s="42"/>
      <c r="O68" s="42"/>
      <c r="P68" s="18"/>
      <c r="Q68" s="19"/>
      <c r="R68" s="20"/>
      <c r="S68" s="42"/>
      <c r="T68" s="34"/>
      <c r="U68" s="34"/>
      <c r="V68" s="34"/>
      <c r="W68" s="34"/>
      <c r="X68" s="34"/>
      <c r="Y68" s="166"/>
      <c r="Z68" s="1"/>
      <c r="AA68" s="225"/>
    </row>
    <row r="69" spans="1:27" ht="36" customHeight="1">
      <c r="A69" s="188"/>
      <c r="B69" s="189">
        <v>30100000</v>
      </c>
      <c r="C69" s="190" t="s">
        <v>275</v>
      </c>
      <c r="D69" s="191">
        <v>30107000</v>
      </c>
      <c r="E69" s="192">
        <v>30107000</v>
      </c>
      <c r="F69" s="15"/>
      <c r="G69" s="16"/>
      <c r="H69" s="16"/>
      <c r="I69" s="15"/>
      <c r="J69" s="15"/>
      <c r="K69" s="15" t="s">
        <v>735</v>
      </c>
      <c r="L69" s="15" t="s">
        <v>280</v>
      </c>
      <c r="M69" s="15" t="s">
        <v>119</v>
      </c>
      <c r="N69" s="42"/>
      <c r="O69" s="42"/>
      <c r="P69" s="18"/>
      <c r="Q69" s="19"/>
      <c r="R69" s="20"/>
      <c r="S69" s="42"/>
      <c r="T69" s="34"/>
      <c r="U69" s="34"/>
      <c r="V69" s="34"/>
      <c r="W69" s="34"/>
      <c r="X69" s="34"/>
      <c r="Y69" s="166"/>
      <c r="Z69" s="1"/>
      <c r="AA69" s="225"/>
    </row>
    <row r="70" spans="1:27" ht="25.5" customHeight="1">
      <c r="A70" s="188"/>
      <c r="B70" s="189">
        <v>30100000</v>
      </c>
      <c r="C70" s="190" t="s">
        <v>275</v>
      </c>
      <c r="D70" s="191">
        <v>30107000</v>
      </c>
      <c r="E70" s="192">
        <v>30107000</v>
      </c>
      <c r="F70" s="15"/>
      <c r="G70" s="16"/>
      <c r="H70" s="16"/>
      <c r="I70" s="15"/>
      <c r="J70" s="15"/>
      <c r="K70" s="15" t="s">
        <v>736</v>
      </c>
      <c r="L70" s="15" t="s">
        <v>280</v>
      </c>
      <c r="M70" s="15" t="s">
        <v>714</v>
      </c>
      <c r="N70" s="17"/>
      <c r="O70" s="17"/>
      <c r="P70" s="18"/>
      <c r="Q70" s="19"/>
      <c r="R70" s="20"/>
      <c r="S70" s="42"/>
      <c r="T70" s="34"/>
      <c r="U70" s="34"/>
      <c r="V70" s="34"/>
      <c r="W70" s="34"/>
      <c r="X70" s="34"/>
      <c r="Y70" s="166"/>
      <c r="Z70" s="1"/>
      <c r="AA70" s="225"/>
    </row>
    <row r="71" spans="1:27" ht="59.25" customHeight="1">
      <c r="A71" s="188"/>
      <c r="B71" s="189"/>
      <c r="C71" s="190"/>
      <c r="D71" s="191"/>
      <c r="E71" s="192">
        <v>30107000</v>
      </c>
      <c r="F71" s="15"/>
      <c r="G71" s="16"/>
      <c r="H71" s="16"/>
      <c r="I71" s="15"/>
      <c r="J71" s="15"/>
      <c r="K71" s="15" t="s">
        <v>755</v>
      </c>
      <c r="L71" s="15" t="s">
        <v>298</v>
      </c>
      <c r="M71" s="15" t="s">
        <v>754</v>
      </c>
      <c r="N71" s="17"/>
      <c r="O71" s="17"/>
      <c r="P71" s="18"/>
      <c r="Q71" s="19"/>
      <c r="R71" s="20"/>
      <c r="S71" s="42"/>
      <c r="T71" s="34"/>
      <c r="U71" s="34"/>
      <c r="V71" s="34"/>
      <c r="W71" s="34"/>
      <c r="X71" s="34"/>
      <c r="Y71" s="166"/>
      <c r="Z71" s="1">
        <v>265000</v>
      </c>
      <c r="AA71" s="225"/>
    </row>
    <row r="72" spans="1:27" ht="57.75" customHeight="1">
      <c r="A72" s="188"/>
      <c r="B72" s="189"/>
      <c r="C72" s="190"/>
      <c r="D72" s="191"/>
      <c r="E72" s="192">
        <v>30107000</v>
      </c>
      <c r="F72" s="15"/>
      <c r="G72" s="16"/>
      <c r="H72" s="16"/>
      <c r="I72" s="15"/>
      <c r="J72" s="15"/>
      <c r="K72" s="110" t="s">
        <v>225</v>
      </c>
      <c r="L72" s="110" t="s">
        <v>298</v>
      </c>
      <c r="M72" s="110" t="s">
        <v>226</v>
      </c>
      <c r="N72" s="17"/>
      <c r="O72" s="17"/>
      <c r="P72" s="18"/>
      <c r="Q72" s="19"/>
      <c r="R72" s="20"/>
      <c r="S72" s="42"/>
      <c r="T72" s="34"/>
      <c r="U72" s="34"/>
      <c r="V72" s="34"/>
      <c r="W72" s="34"/>
      <c r="X72" s="34"/>
      <c r="Y72" s="166"/>
      <c r="Z72" s="1"/>
      <c r="AA72" s="225"/>
    </row>
    <row r="73" spans="1:27" s="324" customFormat="1" ht="171" customHeight="1">
      <c r="A73" s="159"/>
      <c r="B73" s="197">
        <v>30107000</v>
      </c>
      <c r="C73" s="198" t="s">
        <v>275</v>
      </c>
      <c r="D73" s="322"/>
      <c r="E73" s="323">
        <v>30111000</v>
      </c>
      <c r="F73" s="14" t="s">
        <v>694</v>
      </c>
      <c r="G73" s="473"/>
      <c r="H73" s="474"/>
      <c r="I73" s="116" t="s">
        <v>331</v>
      </c>
      <c r="J73" s="116"/>
      <c r="K73" s="468"/>
      <c r="L73" s="468"/>
      <c r="M73" s="468"/>
      <c r="N73" s="468"/>
      <c r="O73" s="468"/>
      <c r="P73" s="468"/>
      <c r="Q73" s="468"/>
      <c r="R73" s="469"/>
      <c r="S73" s="116"/>
      <c r="T73" s="298">
        <f aca="true" t="shared" si="22" ref="T73:Y73">SUM(T74:T179)</f>
        <v>186072.30000000005</v>
      </c>
      <c r="U73" s="298">
        <f t="shared" si="22"/>
        <v>182981.70000000007</v>
      </c>
      <c r="V73" s="298">
        <f t="shared" si="22"/>
        <v>206002.40000000002</v>
      </c>
      <c r="W73" s="298">
        <f t="shared" si="22"/>
        <v>171229.40000000002</v>
      </c>
      <c r="X73" s="298">
        <f t="shared" si="22"/>
        <v>168025.6</v>
      </c>
      <c r="Y73" s="298">
        <f t="shared" si="22"/>
        <v>167995.40000000002</v>
      </c>
      <c r="Z73" s="83">
        <f>SUM(Z79)</f>
        <v>0</v>
      </c>
      <c r="AA73" s="227"/>
    </row>
    <row r="74" spans="1:27" s="324" customFormat="1" ht="45">
      <c r="A74" s="400">
        <v>902</v>
      </c>
      <c r="B74" s="393"/>
      <c r="C74" s="394"/>
      <c r="D74" s="395"/>
      <c r="E74" s="192">
        <v>30111000</v>
      </c>
      <c r="F74" s="396"/>
      <c r="G74" s="397"/>
      <c r="H74" s="398"/>
      <c r="I74" s="399"/>
      <c r="J74" s="399"/>
      <c r="K74" s="15" t="s">
        <v>126</v>
      </c>
      <c r="L74" s="317" t="s">
        <v>806</v>
      </c>
      <c r="M74" s="15" t="s">
        <v>804</v>
      </c>
      <c r="N74" s="401" t="s">
        <v>761</v>
      </c>
      <c r="O74" s="401" t="s">
        <v>766</v>
      </c>
      <c r="P74" s="401" t="s">
        <v>523</v>
      </c>
      <c r="Q74" s="401" t="s">
        <v>223</v>
      </c>
      <c r="R74" s="402"/>
      <c r="S74" s="403" t="s">
        <v>657</v>
      </c>
      <c r="T74" s="404">
        <v>2143.3</v>
      </c>
      <c r="U74" s="404">
        <v>2143.3</v>
      </c>
      <c r="V74" s="404">
        <v>0</v>
      </c>
      <c r="W74" s="404">
        <v>0</v>
      </c>
      <c r="X74" s="404">
        <v>0</v>
      </c>
      <c r="Y74" s="404">
        <v>0</v>
      </c>
      <c r="Z74" s="83"/>
      <c r="AA74" s="227"/>
    </row>
    <row r="75" spans="1:27" s="324" customFormat="1" ht="45">
      <c r="A75" s="400">
        <v>902</v>
      </c>
      <c r="B75" s="393"/>
      <c r="C75" s="394"/>
      <c r="D75" s="395"/>
      <c r="E75" s="192">
        <v>30111000</v>
      </c>
      <c r="F75" s="396"/>
      <c r="G75" s="397"/>
      <c r="H75" s="398"/>
      <c r="I75" s="399"/>
      <c r="J75" s="399"/>
      <c r="K75" s="15" t="s">
        <v>411</v>
      </c>
      <c r="L75" s="317" t="s">
        <v>424</v>
      </c>
      <c r="M75" s="110" t="s">
        <v>205</v>
      </c>
      <c r="N75" s="401" t="s">
        <v>761</v>
      </c>
      <c r="O75" s="401" t="s">
        <v>766</v>
      </c>
      <c r="P75" s="401" t="s">
        <v>289</v>
      </c>
      <c r="Q75" s="401" t="s">
        <v>524</v>
      </c>
      <c r="R75" s="402"/>
      <c r="S75" s="403" t="s">
        <v>657</v>
      </c>
      <c r="T75" s="404">
        <v>0</v>
      </c>
      <c r="U75" s="404">
        <v>0</v>
      </c>
      <c r="V75" s="404">
        <v>2600</v>
      </c>
      <c r="W75" s="404">
        <v>0</v>
      </c>
      <c r="X75" s="404">
        <v>0</v>
      </c>
      <c r="Y75" s="404">
        <v>0</v>
      </c>
      <c r="Z75" s="83"/>
      <c r="AA75" s="227"/>
    </row>
    <row r="76" spans="1:27" s="324" customFormat="1" ht="45">
      <c r="A76" s="400">
        <v>902</v>
      </c>
      <c r="B76" s="393"/>
      <c r="C76" s="394"/>
      <c r="D76" s="395"/>
      <c r="E76" s="192">
        <v>30111000</v>
      </c>
      <c r="F76" s="396"/>
      <c r="G76" s="397"/>
      <c r="H76" s="398"/>
      <c r="I76" s="399"/>
      <c r="J76" s="399"/>
      <c r="K76" s="110" t="s">
        <v>203</v>
      </c>
      <c r="L76" s="317" t="s">
        <v>424</v>
      </c>
      <c r="M76" s="110" t="s">
        <v>204</v>
      </c>
      <c r="N76" s="401" t="s">
        <v>761</v>
      </c>
      <c r="O76" s="401" t="s">
        <v>762</v>
      </c>
      <c r="P76" s="401" t="s">
        <v>289</v>
      </c>
      <c r="Q76" s="401" t="s">
        <v>524</v>
      </c>
      <c r="R76" s="402"/>
      <c r="S76" s="403" t="s">
        <v>657</v>
      </c>
      <c r="T76" s="404">
        <v>5500</v>
      </c>
      <c r="U76" s="404">
        <v>4966.4</v>
      </c>
      <c r="V76" s="404">
        <v>2553.9</v>
      </c>
      <c r="W76" s="404">
        <v>0</v>
      </c>
      <c r="X76" s="404">
        <v>0</v>
      </c>
      <c r="Y76" s="404">
        <v>0</v>
      </c>
      <c r="Z76" s="83"/>
      <c r="AA76" s="227"/>
    </row>
    <row r="77" spans="1:27" s="324" customFormat="1" ht="33.75">
      <c r="A77" s="400">
        <v>902</v>
      </c>
      <c r="B77" s="393"/>
      <c r="C77" s="394"/>
      <c r="D77" s="395"/>
      <c r="E77" s="192">
        <v>30111000</v>
      </c>
      <c r="F77" s="396"/>
      <c r="G77" s="397"/>
      <c r="H77" s="398"/>
      <c r="I77" s="399"/>
      <c r="J77" s="399"/>
      <c r="K77" s="110" t="s">
        <v>227</v>
      </c>
      <c r="L77" s="110" t="s">
        <v>280</v>
      </c>
      <c r="M77" s="110" t="s">
        <v>228</v>
      </c>
      <c r="N77" s="401" t="s">
        <v>761</v>
      </c>
      <c r="O77" s="401" t="s">
        <v>762</v>
      </c>
      <c r="P77" s="401" t="s">
        <v>525</v>
      </c>
      <c r="Q77" s="401" t="s">
        <v>524</v>
      </c>
      <c r="R77" s="402"/>
      <c r="S77" s="403" t="s">
        <v>657</v>
      </c>
      <c r="T77" s="404">
        <v>0</v>
      </c>
      <c r="U77" s="404">
        <v>0</v>
      </c>
      <c r="V77" s="404">
        <v>11934</v>
      </c>
      <c r="W77" s="404">
        <v>0</v>
      </c>
      <c r="X77" s="404">
        <v>0</v>
      </c>
      <c r="Y77" s="404">
        <v>0</v>
      </c>
      <c r="Z77" s="83"/>
      <c r="AA77" s="227"/>
    </row>
    <row r="78" spans="1:27" s="324" customFormat="1" ht="33.75">
      <c r="A78" s="400">
        <v>902</v>
      </c>
      <c r="B78" s="393"/>
      <c r="C78" s="394"/>
      <c r="D78" s="395"/>
      <c r="E78" s="192">
        <v>30111000</v>
      </c>
      <c r="F78" s="396"/>
      <c r="G78" s="397"/>
      <c r="H78" s="398"/>
      <c r="I78" s="399"/>
      <c r="J78" s="399"/>
      <c r="K78" s="201" t="s">
        <v>442</v>
      </c>
      <c r="L78" s="317" t="s">
        <v>280</v>
      </c>
      <c r="M78" s="15" t="s">
        <v>51</v>
      </c>
      <c r="N78" s="401" t="s">
        <v>761</v>
      </c>
      <c r="O78" s="401" t="s">
        <v>761</v>
      </c>
      <c r="P78" s="401" t="s">
        <v>768</v>
      </c>
      <c r="Q78" s="401" t="s">
        <v>223</v>
      </c>
      <c r="R78" s="402"/>
      <c r="S78" s="403" t="s">
        <v>657</v>
      </c>
      <c r="T78" s="404">
        <v>68.9</v>
      </c>
      <c r="U78" s="404">
        <v>67.9</v>
      </c>
      <c r="V78" s="404">
        <v>112.7</v>
      </c>
      <c r="W78" s="404">
        <v>0</v>
      </c>
      <c r="X78" s="404">
        <v>0</v>
      </c>
      <c r="Y78" s="404">
        <v>0</v>
      </c>
      <c r="Z78" s="83"/>
      <c r="AA78" s="227"/>
    </row>
    <row r="79" spans="1:27" s="216" customFormat="1" ht="33.75" customHeight="1">
      <c r="A79" s="281">
        <v>925</v>
      </c>
      <c r="B79" s="189">
        <v>30100000</v>
      </c>
      <c r="C79" s="190" t="s">
        <v>275</v>
      </c>
      <c r="D79" s="191">
        <v>30107000</v>
      </c>
      <c r="E79" s="192">
        <v>30111000</v>
      </c>
      <c r="F79" s="15" t="s">
        <v>694</v>
      </c>
      <c r="G79" s="16">
        <v>1</v>
      </c>
      <c r="H79" s="16">
        <v>602</v>
      </c>
      <c r="I79" s="15"/>
      <c r="J79" s="15"/>
      <c r="K79" s="201" t="s">
        <v>807</v>
      </c>
      <c r="L79" s="317" t="s">
        <v>280</v>
      </c>
      <c r="M79" s="15" t="s">
        <v>50</v>
      </c>
      <c r="N79" s="357" t="s">
        <v>761</v>
      </c>
      <c r="O79" s="357" t="s">
        <v>766</v>
      </c>
      <c r="P79" s="112" t="s">
        <v>477</v>
      </c>
      <c r="Q79" s="19">
        <v>610</v>
      </c>
      <c r="R79" s="20"/>
      <c r="S79" s="135" t="s">
        <v>657</v>
      </c>
      <c r="T79" s="34">
        <v>26099.8</v>
      </c>
      <c r="U79" s="34">
        <v>26099.8</v>
      </c>
      <c r="V79" s="34">
        <v>33126.4</v>
      </c>
      <c r="W79" s="34">
        <v>37999.5</v>
      </c>
      <c r="X79" s="34">
        <v>37999.5</v>
      </c>
      <c r="Y79" s="166">
        <v>37999.5</v>
      </c>
      <c r="Z79" s="222"/>
      <c r="AA79" s="282"/>
    </row>
    <row r="80" spans="1:27" s="216" customFormat="1" ht="35.25" customHeight="1">
      <c r="A80" s="281">
        <v>925</v>
      </c>
      <c r="B80" s="189">
        <v>30100000</v>
      </c>
      <c r="C80" s="190" t="s">
        <v>275</v>
      </c>
      <c r="D80" s="191">
        <v>30107000</v>
      </c>
      <c r="E80" s="192">
        <v>30111000</v>
      </c>
      <c r="F80" s="15"/>
      <c r="G80" s="16"/>
      <c r="H80" s="16"/>
      <c r="I80" s="15"/>
      <c r="J80" s="15"/>
      <c r="K80" s="201" t="s">
        <v>23</v>
      </c>
      <c r="L80" s="317" t="s">
        <v>280</v>
      </c>
      <c r="M80" s="15" t="s">
        <v>22</v>
      </c>
      <c r="N80" s="357" t="s">
        <v>761</v>
      </c>
      <c r="O80" s="357" t="s">
        <v>766</v>
      </c>
      <c r="P80" s="112" t="s">
        <v>477</v>
      </c>
      <c r="Q80" s="19">
        <v>620</v>
      </c>
      <c r="R80" s="20"/>
      <c r="S80" s="135" t="s">
        <v>657</v>
      </c>
      <c r="T80" s="34">
        <v>4757.1</v>
      </c>
      <c r="U80" s="34">
        <v>4757.1</v>
      </c>
      <c r="V80" s="34">
        <v>6149.4</v>
      </c>
      <c r="W80" s="34">
        <v>7333.1</v>
      </c>
      <c r="X80" s="34">
        <v>7333.1</v>
      </c>
      <c r="Y80" s="166">
        <v>7333.1</v>
      </c>
      <c r="Z80" s="222"/>
      <c r="AA80" s="282"/>
    </row>
    <row r="81" spans="1:27" s="216" customFormat="1" ht="34.5" customHeight="1">
      <c r="A81" s="281">
        <v>925</v>
      </c>
      <c r="B81" s="189">
        <v>30100000</v>
      </c>
      <c r="C81" s="190" t="s">
        <v>275</v>
      </c>
      <c r="D81" s="191">
        <v>30107000</v>
      </c>
      <c r="E81" s="192">
        <v>30111000</v>
      </c>
      <c r="F81" s="15"/>
      <c r="G81" s="16"/>
      <c r="H81" s="16"/>
      <c r="I81" s="15"/>
      <c r="J81" s="15"/>
      <c r="K81" s="201" t="s">
        <v>810</v>
      </c>
      <c r="L81" s="317" t="s">
        <v>280</v>
      </c>
      <c r="M81" s="15" t="s">
        <v>47</v>
      </c>
      <c r="N81" s="357" t="s">
        <v>761</v>
      </c>
      <c r="O81" s="357" t="s">
        <v>766</v>
      </c>
      <c r="P81" s="112" t="s">
        <v>478</v>
      </c>
      <c r="Q81" s="19">
        <v>610</v>
      </c>
      <c r="R81" s="20"/>
      <c r="S81" s="135" t="s">
        <v>657</v>
      </c>
      <c r="T81" s="34">
        <v>172.7</v>
      </c>
      <c r="U81" s="34">
        <v>172.7</v>
      </c>
      <c r="V81" s="34">
        <v>0</v>
      </c>
      <c r="W81" s="34">
        <v>0</v>
      </c>
      <c r="X81" s="34">
        <v>0</v>
      </c>
      <c r="Y81" s="166">
        <v>0</v>
      </c>
      <c r="Z81" s="222"/>
      <c r="AA81" s="282"/>
    </row>
    <row r="82" spans="1:27" s="216" customFormat="1" ht="22.5" customHeight="1">
      <c r="A82" s="281">
        <v>925</v>
      </c>
      <c r="B82" s="189">
        <v>30100000</v>
      </c>
      <c r="C82" s="190" t="s">
        <v>275</v>
      </c>
      <c r="D82" s="191">
        <v>30107000</v>
      </c>
      <c r="E82" s="192">
        <v>30111000</v>
      </c>
      <c r="F82" s="15"/>
      <c r="G82" s="16"/>
      <c r="H82" s="16"/>
      <c r="I82" s="15"/>
      <c r="J82" s="15"/>
      <c r="K82" s="358" t="s">
        <v>229</v>
      </c>
      <c r="L82" s="317" t="s">
        <v>280</v>
      </c>
      <c r="M82" s="110" t="s">
        <v>231</v>
      </c>
      <c r="N82" s="357" t="s">
        <v>761</v>
      </c>
      <c r="O82" s="357" t="s">
        <v>766</v>
      </c>
      <c r="P82" s="112" t="s">
        <v>479</v>
      </c>
      <c r="Q82" s="19">
        <v>460</v>
      </c>
      <c r="R82" s="20"/>
      <c r="S82" s="135" t="s">
        <v>657</v>
      </c>
      <c r="T82" s="34">
        <v>516.4</v>
      </c>
      <c r="U82" s="34">
        <v>516.3</v>
      </c>
      <c r="V82" s="34">
        <v>0</v>
      </c>
      <c r="W82" s="34">
        <v>0</v>
      </c>
      <c r="X82" s="34">
        <v>0</v>
      </c>
      <c r="Y82" s="166">
        <v>0</v>
      </c>
      <c r="Z82" s="222"/>
      <c r="AA82" s="282"/>
    </row>
    <row r="83" spans="1:26" s="216" customFormat="1" ht="36" customHeight="1">
      <c r="A83" s="281">
        <v>925</v>
      </c>
      <c r="B83" s="189">
        <v>30100000</v>
      </c>
      <c r="C83" s="190" t="s">
        <v>275</v>
      </c>
      <c r="D83" s="191">
        <v>30107000</v>
      </c>
      <c r="E83" s="192">
        <v>30111000</v>
      </c>
      <c r="F83" s="15"/>
      <c r="G83" s="16"/>
      <c r="H83" s="16"/>
      <c r="I83" s="15"/>
      <c r="J83" s="15"/>
      <c r="K83" s="288" t="s">
        <v>811</v>
      </c>
      <c r="L83" s="317" t="s">
        <v>140</v>
      </c>
      <c r="M83" s="110" t="s">
        <v>230</v>
      </c>
      <c r="N83" s="357" t="s">
        <v>761</v>
      </c>
      <c r="O83" s="357" t="s">
        <v>766</v>
      </c>
      <c r="P83" s="112" t="s">
        <v>480</v>
      </c>
      <c r="Q83" s="19">
        <v>610</v>
      </c>
      <c r="R83" s="20"/>
      <c r="S83" s="135" t="s">
        <v>657</v>
      </c>
      <c r="T83" s="34">
        <v>1135.2</v>
      </c>
      <c r="U83" s="34">
        <v>1135.2</v>
      </c>
      <c r="V83" s="34">
        <v>0</v>
      </c>
      <c r="W83" s="34">
        <v>0</v>
      </c>
      <c r="X83" s="34">
        <v>0</v>
      </c>
      <c r="Y83" s="166">
        <v>0</v>
      </c>
      <c r="Z83" s="222"/>
    </row>
    <row r="84" spans="1:26" s="216" customFormat="1" ht="33" customHeight="1">
      <c r="A84" s="281">
        <v>925</v>
      </c>
      <c r="B84" s="189">
        <v>30100000</v>
      </c>
      <c r="C84" s="190" t="s">
        <v>275</v>
      </c>
      <c r="D84" s="191">
        <v>30107000</v>
      </c>
      <c r="E84" s="192">
        <v>30111000</v>
      </c>
      <c r="F84" s="15"/>
      <c r="G84" s="16"/>
      <c r="H84" s="16"/>
      <c r="I84" s="15"/>
      <c r="J84" s="15"/>
      <c r="K84" s="201" t="s">
        <v>77</v>
      </c>
      <c r="L84" s="317" t="s">
        <v>280</v>
      </c>
      <c r="M84" s="15" t="s">
        <v>78</v>
      </c>
      <c r="N84" s="357" t="s">
        <v>761</v>
      </c>
      <c r="O84" s="357" t="s">
        <v>766</v>
      </c>
      <c r="P84" s="18" t="s">
        <v>481</v>
      </c>
      <c r="Q84" s="19">
        <v>610</v>
      </c>
      <c r="R84" s="20"/>
      <c r="S84" s="42" t="s">
        <v>657</v>
      </c>
      <c r="T84" s="34">
        <v>50</v>
      </c>
      <c r="U84" s="34">
        <v>50</v>
      </c>
      <c r="V84" s="34">
        <v>0</v>
      </c>
      <c r="W84" s="34">
        <v>0</v>
      </c>
      <c r="X84" s="57">
        <v>0</v>
      </c>
      <c r="Y84" s="175">
        <v>0</v>
      </c>
      <c r="Z84" s="222"/>
    </row>
    <row r="85" spans="1:26" s="216" customFormat="1" ht="60.75" customHeight="1">
      <c r="A85" s="281">
        <v>925</v>
      </c>
      <c r="B85" s="189">
        <v>30100000</v>
      </c>
      <c r="C85" s="190" t="s">
        <v>275</v>
      </c>
      <c r="D85" s="191">
        <v>30107000</v>
      </c>
      <c r="E85" s="192">
        <v>30111000</v>
      </c>
      <c r="F85" s="15"/>
      <c r="G85" s="16"/>
      <c r="H85" s="16"/>
      <c r="I85" s="15"/>
      <c r="J85" s="15"/>
      <c r="K85" s="284" t="s">
        <v>763</v>
      </c>
      <c r="L85" s="318" t="s">
        <v>280</v>
      </c>
      <c r="M85" s="257" t="s">
        <v>764</v>
      </c>
      <c r="N85" s="194" t="s">
        <v>761</v>
      </c>
      <c r="O85" s="194" t="s">
        <v>766</v>
      </c>
      <c r="P85" s="18" t="s">
        <v>482</v>
      </c>
      <c r="Q85" s="19">
        <v>610</v>
      </c>
      <c r="R85" s="20"/>
      <c r="S85" s="42" t="s">
        <v>657</v>
      </c>
      <c r="T85" s="34">
        <v>498</v>
      </c>
      <c r="U85" s="34">
        <v>498</v>
      </c>
      <c r="V85" s="34">
        <v>696.5</v>
      </c>
      <c r="W85" s="34">
        <v>0</v>
      </c>
      <c r="X85" s="57">
        <v>0</v>
      </c>
      <c r="Y85" s="175">
        <v>0</v>
      </c>
      <c r="Z85" s="222"/>
    </row>
    <row r="86" spans="1:26" s="216" customFormat="1" ht="22.5">
      <c r="A86" s="281">
        <v>925</v>
      </c>
      <c r="B86" s="189">
        <v>30100000</v>
      </c>
      <c r="C86" s="190" t="s">
        <v>275</v>
      </c>
      <c r="D86" s="191">
        <v>30107000</v>
      </c>
      <c r="E86" s="192">
        <v>30111000</v>
      </c>
      <c r="F86" s="15"/>
      <c r="G86" s="16"/>
      <c r="H86" s="16"/>
      <c r="I86" s="15"/>
      <c r="J86" s="15"/>
      <c r="K86" s="288" t="s">
        <v>809</v>
      </c>
      <c r="L86" s="317" t="s">
        <v>140</v>
      </c>
      <c r="M86" s="15" t="s">
        <v>808</v>
      </c>
      <c r="N86" s="194" t="s">
        <v>761</v>
      </c>
      <c r="O86" s="194" t="s">
        <v>766</v>
      </c>
      <c r="P86" s="18" t="s">
        <v>482</v>
      </c>
      <c r="Q86" s="19">
        <v>620</v>
      </c>
      <c r="R86" s="20"/>
      <c r="S86" s="42" t="s">
        <v>657</v>
      </c>
      <c r="T86" s="34">
        <v>50</v>
      </c>
      <c r="U86" s="34">
        <v>50</v>
      </c>
      <c r="V86" s="34">
        <v>55</v>
      </c>
      <c r="W86" s="34">
        <v>0</v>
      </c>
      <c r="X86" s="34">
        <v>0</v>
      </c>
      <c r="Y86" s="175">
        <v>0</v>
      </c>
      <c r="Z86" s="222"/>
    </row>
    <row r="87" spans="1:26" s="216" customFormat="1" ht="33.75">
      <c r="A87" s="281">
        <v>925</v>
      </c>
      <c r="B87" s="189">
        <v>30100000</v>
      </c>
      <c r="C87" s="190" t="s">
        <v>275</v>
      </c>
      <c r="D87" s="191">
        <v>30107000</v>
      </c>
      <c r="E87" s="192">
        <v>30111000</v>
      </c>
      <c r="F87" s="14"/>
      <c r="G87" s="16"/>
      <c r="H87" s="27"/>
      <c r="I87" s="31"/>
      <c r="J87" s="31"/>
      <c r="K87" s="358" t="s">
        <v>238</v>
      </c>
      <c r="L87" s="317" t="s">
        <v>140</v>
      </c>
      <c r="M87" s="110" t="s">
        <v>239</v>
      </c>
      <c r="N87" s="194" t="s">
        <v>761</v>
      </c>
      <c r="O87" s="194" t="s">
        <v>766</v>
      </c>
      <c r="P87" s="18" t="s">
        <v>483</v>
      </c>
      <c r="Q87" s="19">
        <v>610</v>
      </c>
      <c r="R87" s="20"/>
      <c r="S87" s="42" t="s">
        <v>657</v>
      </c>
      <c r="T87" s="34">
        <v>1712.1</v>
      </c>
      <c r="U87" s="34">
        <v>1712.1</v>
      </c>
      <c r="V87" s="34">
        <v>1347.1</v>
      </c>
      <c r="W87" s="34">
        <v>0</v>
      </c>
      <c r="X87" s="34">
        <v>0</v>
      </c>
      <c r="Y87" s="175">
        <v>0</v>
      </c>
      <c r="Z87" s="222"/>
    </row>
    <row r="88" spans="1:26" s="216" customFormat="1" ht="12.75">
      <c r="A88" s="281">
        <v>925</v>
      </c>
      <c r="B88" s="189">
        <v>30100000</v>
      </c>
      <c r="C88" s="190" t="s">
        <v>275</v>
      </c>
      <c r="D88" s="191">
        <v>30107000</v>
      </c>
      <c r="E88" s="192">
        <v>30111000</v>
      </c>
      <c r="F88" s="14"/>
      <c r="G88" s="16"/>
      <c r="H88" s="27"/>
      <c r="I88" s="31"/>
      <c r="J88" s="31"/>
      <c r="K88" s="288"/>
      <c r="L88" s="317"/>
      <c r="M88" s="110"/>
      <c r="N88" s="194" t="s">
        <v>761</v>
      </c>
      <c r="O88" s="194" t="s">
        <v>766</v>
      </c>
      <c r="P88" s="18" t="s">
        <v>483</v>
      </c>
      <c r="Q88" s="19">
        <v>620</v>
      </c>
      <c r="R88" s="20"/>
      <c r="S88" s="42" t="s">
        <v>657</v>
      </c>
      <c r="T88" s="34">
        <v>188.1</v>
      </c>
      <c r="U88" s="34">
        <v>188.1</v>
      </c>
      <c r="V88" s="34">
        <v>44.6</v>
      </c>
      <c r="W88" s="34">
        <v>0</v>
      </c>
      <c r="X88" s="57">
        <v>0</v>
      </c>
      <c r="Y88" s="175">
        <v>0</v>
      </c>
      <c r="Z88" s="222"/>
    </row>
    <row r="89" spans="1:26" s="216" customFormat="1" ht="12.75">
      <c r="A89" s="281">
        <v>925</v>
      </c>
      <c r="B89" s="189"/>
      <c r="C89" s="190"/>
      <c r="D89" s="191"/>
      <c r="E89" s="192">
        <v>30111000</v>
      </c>
      <c r="F89" s="14"/>
      <c r="G89" s="16"/>
      <c r="H89" s="27"/>
      <c r="I89" s="31"/>
      <c r="J89" s="31"/>
      <c r="K89" s="201"/>
      <c r="L89" s="317"/>
      <c r="M89" s="15"/>
      <c r="N89" s="194" t="s">
        <v>761</v>
      </c>
      <c r="O89" s="194" t="s">
        <v>766</v>
      </c>
      <c r="P89" s="18" t="s">
        <v>484</v>
      </c>
      <c r="Q89" s="19">
        <v>610</v>
      </c>
      <c r="R89" s="20"/>
      <c r="S89" s="42" t="s">
        <v>657</v>
      </c>
      <c r="T89" s="34">
        <v>1307.6</v>
      </c>
      <c r="U89" s="34">
        <v>1307.4</v>
      </c>
      <c r="V89" s="34">
        <v>847.5</v>
      </c>
      <c r="W89" s="34">
        <v>0</v>
      </c>
      <c r="X89" s="57">
        <v>0</v>
      </c>
      <c r="Y89" s="175">
        <v>0</v>
      </c>
      <c r="Z89" s="222"/>
    </row>
    <row r="90" spans="1:26" s="216" customFormat="1" ht="12.75">
      <c r="A90" s="281">
        <v>925</v>
      </c>
      <c r="B90" s="189"/>
      <c r="C90" s="190"/>
      <c r="D90" s="191"/>
      <c r="E90" s="192">
        <v>30111000</v>
      </c>
      <c r="F90" s="14"/>
      <c r="G90" s="16"/>
      <c r="H90" s="27"/>
      <c r="I90" s="31"/>
      <c r="J90" s="31"/>
      <c r="K90" s="284"/>
      <c r="L90" s="318"/>
      <c r="M90" s="257"/>
      <c r="N90" s="194" t="s">
        <v>761</v>
      </c>
      <c r="O90" s="194" t="s">
        <v>766</v>
      </c>
      <c r="P90" s="18" t="s">
        <v>484</v>
      </c>
      <c r="Q90" s="19">
        <v>620</v>
      </c>
      <c r="R90" s="20"/>
      <c r="S90" s="42" t="s">
        <v>657</v>
      </c>
      <c r="T90" s="34">
        <v>96.1</v>
      </c>
      <c r="U90" s="34">
        <v>96.1</v>
      </c>
      <c r="V90" s="34">
        <v>0</v>
      </c>
      <c r="W90" s="34">
        <v>0</v>
      </c>
      <c r="X90" s="57">
        <v>0</v>
      </c>
      <c r="Y90" s="175">
        <v>0</v>
      </c>
      <c r="Z90" s="222"/>
    </row>
    <row r="91" spans="1:26" s="216" customFormat="1" ht="12.75">
      <c r="A91" s="281">
        <v>925</v>
      </c>
      <c r="B91" s="189"/>
      <c r="C91" s="190"/>
      <c r="D91" s="191"/>
      <c r="E91" s="192">
        <v>30111000</v>
      </c>
      <c r="F91" s="14"/>
      <c r="G91" s="16"/>
      <c r="H91" s="27"/>
      <c r="I91" s="31"/>
      <c r="J91" s="31"/>
      <c r="K91" s="285"/>
      <c r="L91" s="318"/>
      <c r="M91" s="63"/>
      <c r="N91" s="194" t="s">
        <v>761</v>
      </c>
      <c r="O91" s="194" t="s">
        <v>766</v>
      </c>
      <c r="P91" s="18" t="s">
        <v>485</v>
      </c>
      <c r="Q91" s="19">
        <v>610</v>
      </c>
      <c r="R91" s="20"/>
      <c r="S91" s="42" t="s">
        <v>657</v>
      </c>
      <c r="T91" s="34">
        <v>900</v>
      </c>
      <c r="U91" s="34">
        <v>900</v>
      </c>
      <c r="V91" s="34">
        <v>633</v>
      </c>
      <c r="W91" s="34">
        <v>0</v>
      </c>
      <c r="X91" s="57">
        <v>0</v>
      </c>
      <c r="Y91" s="175">
        <v>0</v>
      </c>
      <c r="Z91" s="222"/>
    </row>
    <row r="92" spans="1:26" s="216" customFormat="1" ht="12.75">
      <c r="A92" s="281">
        <v>925</v>
      </c>
      <c r="B92" s="189"/>
      <c r="C92" s="190"/>
      <c r="D92" s="191"/>
      <c r="E92" s="192">
        <v>30111000</v>
      </c>
      <c r="F92" s="14"/>
      <c r="G92" s="16"/>
      <c r="H92" s="27"/>
      <c r="I92" s="31"/>
      <c r="J92" s="31"/>
      <c r="K92" s="286"/>
      <c r="L92" s="319"/>
      <c r="M92" s="287"/>
      <c r="N92" s="194" t="s">
        <v>761</v>
      </c>
      <c r="O92" s="194" t="s">
        <v>766</v>
      </c>
      <c r="P92" s="18" t="s">
        <v>486</v>
      </c>
      <c r="Q92" s="19">
        <v>610</v>
      </c>
      <c r="R92" s="20"/>
      <c r="S92" s="42" t="s">
        <v>657</v>
      </c>
      <c r="T92" s="34">
        <v>1938.2</v>
      </c>
      <c r="U92" s="34">
        <v>1938.2</v>
      </c>
      <c r="V92" s="34">
        <v>0</v>
      </c>
      <c r="W92" s="34">
        <v>0</v>
      </c>
      <c r="X92" s="57">
        <v>0</v>
      </c>
      <c r="Y92" s="175">
        <v>0</v>
      </c>
      <c r="Z92" s="222"/>
    </row>
    <row r="93" spans="1:26" s="216" customFormat="1" ht="12.75">
      <c r="A93" s="281">
        <v>925</v>
      </c>
      <c r="B93" s="189"/>
      <c r="C93" s="190"/>
      <c r="D93" s="191"/>
      <c r="E93" s="192">
        <v>30111000</v>
      </c>
      <c r="F93" s="14"/>
      <c r="G93" s="16"/>
      <c r="H93" s="27"/>
      <c r="I93" s="31"/>
      <c r="J93" s="31"/>
      <c r="K93" s="201"/>
      <c r="L93" s="317"/>
      <c r="M93" s="256"/>
      <c r="N93" s="194" t="s">
        <v>761</v>
      </c>
      <c r="O93" s="194" t="s">
        <v>766</v>
      </c>
      <c r="P93" s="18" t="s">
        <v>487</v>
      </c>
      <c r="Q93" s="19">
        <v>610</v>
      </c>
      <c r="R93" s="20"/>
      <c r="S93" s="42" t="s">
        <v>657</v>
      </c>
      <c r="T93" s="34">
        <v>102.1</v>
      </c>
      <c r="U93" s="34">
        <v>102.1</v>
      </c>
      <c r="V93" s="34">
        <v>0</v>
      </c>
      <c r="W93" s="34">
        <v>0</v>
      </c>
      <c r="X93" s="57">
        <v>0</v>
      </c>
      <c r="Y93" s="175">
        <v>0</v>
      </c>
      <c r="Z93" s="222"/>
    </row>
    <row r="94" spans="1:26" s="216" customFormat="1" ht="12.75">
      <c r="A94" s="281">
        <v>925</v>
      </c>
      <c r="B94" s="189"/>
      <c r="C94" s="190"/>
      <c r="D94" s="191"/>
      <c r="E94" s="192">
        <v>30111000</v>
      </c>
      <c r="F94" s="14"/>
      <c r="G94" s="16"/>
      <c r="H94" s="27"/>
      <c r="I94" s="31"/>
      <c r="J94" s="31"/>
      <c r="K94" s="201"/>
      <c r="L94" s="317"/>
      <c r="M94" s="15"/>
      <c r="N94" s="194" t="s">
        <v>761</v>
      </c>
      <c r="O94" s="194" t="s">
        <v>762</v>
      </c>
      <c r="P94" s="18" t="s">
        <v>488</v>
      </c>
      <c r="Q94" s="19">
        <v>610</v>
      </c>
      <c r="R94" s="20"/>
      <c r="S94" s="42" t="s">
        <v>657</v>
      </c>
      <c r="T94" s="34">
        <v>27462.4</v>
      </c>
      <c r="U94" s="34">
        <v>27462.4</v>
      </c>
      <c r="V94" s="34">
        <v>28523.5</v>
      </c>
      <c r="W94" s="34">
        <v>29619.4</v>
      </c>
      <c r="X94" s="57">
        <v>29619.4</v>
      </c>
      <c r="Y94" s="175">
        <v>29619.4</v>
      </c>
      <c r="Z94" s="222"/>
    </row>
    <row r="95" spans="1:26" s="216" customFormat="1" ht="12.75">
      <c r="A95" s="281">
        <v>925</v>
      </c>
      <c r="B95" s="189"/>
      <c r="C95" s="190"/>
      <c r="D95" s="191"/>
      <c r="E95" s="192">
        <v>30111000</v>
      </c>
      <c r="F95" s="14"/>
      <c r="G95" s="16"/>
      <c r="H95" s="27"/>
      <c r="I95" s="31"/>
      <c r="J95" s="31"/>
      <c r="K95" s="201"/>
      <c r="L95" s="317"/>
      <c r="M95" s="15"/>
      <c r="N95" s="194" t="s">
        <v>761</v>
      </c>
      <c r="O95" s="194" t="s">
        <v>762</v>
      </c>
      <c r="P95" s="18" t="s">
        <v>488</v>
      </c>
      <c r="Q95" s="19">
        <v>620</v>
      </c>
      <c r="R95" s="20"/>
      <c r="S95" s="42" t="s">
        <v>657</v>
      </c>
      <c r="T95" s="34">
        <v>2453.6</v>
      </c>
      <c r="U95" s="34">
        <v>2453.6</v>
      </c>
      <c r="V95" s="34">
        <v>2503.3</v>
      </c>
      <c r="W95" s="34">
        <v>2547.8</v>
      </c>
      <c r="X95" s="57">
        <v>2547.8</v>
      </c>
      <c r="Y95" s="175">
        <v>2547.8</v>
      </c>
      <c r="Z95" s="222"/>
    </row>
    <row r="96" spans="1:26" s="216" customFormat="1" ht="12.75">
      <c r="A96" s="281">
        <v>925</v>
      </c>
      <c r="B96" s="189"/>
      <c r="C96" s="190"/>
      <c r="D96" s="191"/>
      <c r="E96" s="192">
        <v>30111000</v>
      </c>
      <c r="F96" s="14"/>
      <c r="G96" s="16"/>
      <c r="H96" s="27"/>
      <c r="I96" s="31"/>
      <c r="J96" s="31"/>
      <c r="K96" s="201"/>
      <c r="L96" s="317"/>
      <c r="M96" s="15"/>
      <c r="N96" s="194" t="s">
        <v>761</v>
      </c>
      <c r="O96" s="194" t="s">
        <v>762</v>
      </c>
      <c r="P96" s="18" t="s">
        <v>489</v>
      </c>
      <c r="Q96" s="19">
        <v>610</v>
      </c>
      <c r="R96" s="20"/>
      <c r="S96" s="42" t="s">
        <v>657</v>
      </c>
      <c r="T96" s="34">
        <v>18373.3</v>
      </c>
      <c r="U96" s="34">
        <v>18373.2</v>
      </c>
      <c r="V96" s="34">
        <v>18833.9</v>
      </c>
      <c r="W96" s="34">
        <v>0</v>
      </c>
      <c r="X96" s="57">
        <v>0</v>
      </c>
      <c r="Y96" s="175">
        <v>0</v>
      </c>
      <c r="Z96" s="222"/>
    </row>
    <row r="97" spans="1:26" s="216" customFormat="1" ht="12.75">
      <c r="A97" s="281">
        <v>925</v>
      </c>
      <c r="B97" s="189"/>
      <c r="C97" s="190"/>
      <c r="D97" s="191"/>
      <c r="E97" s="192">
        <v>30111000</v>
      </c>
      <c r="F97" s="14"/>
      <c r="G97" s="16"/>
      <c r="H97" s="27"/>
      <c r="I97" s="31"/>
      <c r="J97" s="31"/>
      <c r="K97" s="201"/>
      <c r="L97" s="317"/>
      <c r="M97" s="15"/>
      <c r="N97" s="194" t="s">
        <v>761</v>
      </c>
      <c r="O97" s="194" t="s">
        <v>762</v>
      </c>
      <c r="P97" s="18" t="s">
        <v>489</v>
      </c>
      <c r="Q97" s="19">
        <v>620</v>
      </c>
      <c r="R97" s="20"/>
      <c r="S97" s="42" t="s">
        <v>657</v>
      </c>
      <c r="T97" s="34">
        <v>8769.6</v>
      </c>
      <c r="U97" s="34">
        <v>8769.6</v>
      </c>
      <c r="V97" s="34">
        <v>10010.2</v>
      </c>
      <c r="W97" s="34">
        <v>0</v>
      </c>
      <c r="X97" s="57">
        <v>0</v>
      </c>
      <c r="Y97" s="175">
        <v>0</v>
      </c>
      <c r="Z97" s="222"/>
    </row>
    <row r="98" spans="1:26" s="216" customFormat="1" ht="12.75">
      <c r="A98" s="281">
        <v>925</v>
      </c>
      <c r="B98" s="189"/>
      <c r="C98" s="190"/>
      <c r="D98" s="191"/>
      <c r="E98" s="192">
        <v>30111000</v>
      </c>
      <c r="F98" s="14"/>
      <c r="G98" s="16"/>
      <c r="H98" s="27"/>
      <c r="I98" s="31"/>
      <c r="J98" s="31"/>
      <c r="K98" s="358"/>
      <c r="L98" s="317"/>
      <c r="M98" s="15"/>
      <c r="N98" s="194" t="s">
        <v>761</v>
      </c>
      <c r="O98" s="194" t="s">
        <v>79</v>
      </c>
      <c r="P98" s="18" t="s">
        <v>489</v>
      </c>
      <c r="Q98" s="19">
        <v>610</v>
      </c>
      <c r="R98" s="20"/>
      <c r="S98" s="42" t="s">
        <v>657</v>
      </c>
      <c r="T98" s="34">
        <v>0</v>
      </c>
      <c r="U98" s="34">
        <v>0</v>
      </c>
      <c r="V98" s="34">
        <v>0</v>
      </c>
      <c r="W98" s="34">
        <v>19624.9</v>
      </c>
      <c r="X98" s="57">
        <v>19624.9</v>
      </c>
      <c r="Y98" s="175">
        <v>19624.9</v>
      </c>
      <c r="Z98" s="222"/>
    </row>
    <row r="99" spans="1:26" s="283" customFormat="1" ht="12.75">
      <c r="A99" s="281">
        <v>925</v>
      </c>
      <c r="B99" s="189"/>
      <c r="C99" s="190"/>
      <c r="D99" s="191"/>
      <c r="E99" s="192">
        <v>30111000</v>
      </c>
      <c r="F99" s="14"/>
      <c r="G99" s="16"/>
      <c r="H99" s="27"/>
      <c r="I99" s="31"/>
      <c r="J99" s="31"/>
      <c r="K99" s="359"/>
      <c r="L99" s="359"/>
      <c r="M99" s="359"/>
      <c r="N99" s="194" t="s">
        <v>761</v>
      </c>
      <c r="O99" s="194" t="s">
        <v>79</v>
      </c>
      <c r="P99" s="18" t="s">
        <v>489</v>
      </c>
      <c r="Q99" s="19">
        <v>620</v>
      </c>
      <c r="R99" s="20"/>
      <c r="S99" s="42" t="s">
        <v>657</v>
      </c>
      <c r="T99" s="34">
        <v>0</v>
      </c>
      <c r="U99" s="34">
        <v>0</v>
      </c>
      <c r="V99" s="34">
        <v>0</v>
      </c>
      <c r="W99" s="34">
        <v>11508</v>
      </c>
      <c r="X99" s="57">
        <v>11508</v>
      </c>
      <c r="Y99" s="175">
        <v>11508</v>
      </c>
      <c r="Z99" s="222"/>
    </row>
    <row r="100" spans="1:26" s="216" customFormat="1" ht="12.75">
      <c r="A100" s="281">
        <v>925</v>
      </c>
      <c r="B100" s="189"/>
      <c r="C100" s="190"/>
      <c r="D100" s="191"/>
      <c r="E100" s="192">
        <v>30111000</v>
      </c>
      <c r="F100" s="14"/>
      <c r="G100" s="16"/>
      <c r="H100" s="27"/>
      <c r="I100" s="31"/>
      <c r="J100" s="31"/>
      <c r="K100" s="360"/>
      <c r="L100" s="360"/>
      <c r="M100" s="360"/>
      <c r="N100" s="194" t="s">
        <v>761</v>
      </c>
      <c r="O100" s="194" t="s">
        <v>762</v>
      </c>
      <c r="P100" s="18" t="s">
        <v>490</v>
      </c>
      <c r="Q100" s="19">
        <v>610</v>
      </c>
      <c r="R100" s="20"/>
      <c r="S100" s="42" t="s">
        <v>657</v>
      </c>
      <c r="T100" s="34">
        <v>0</v>
      </c>
      <c r="U100" s="34">
        <v>0</v>
      </c>
      <c r="V100" s="57">
        <v>862.5</v>
      </c>
      <c r="W100" s="34">
        <v>0</v>
      </c>
      <c r="X100" s="57">
        <v>0</v>
      </c>
      <c r="Y100" s="175">
        <v>0</v>
      </c>
      <c r="Z100" s="222"/>
    </row>
    <row r="101" spans="1:26" s="216" customFormat="1" ht="12.75">
      <c r="A101" s="281">
        <v>925</v>
      </c>
      <c r="B101" s="189"/>
      <c r="C101" s="190"/>
      <c r="D101" s="191"/>
      <c r="E101" s="192">
        <v>30111000</v>
      </c>
      <c r="F101" s="14"/>
      <c r="G101" s="16"/>
      <c r="H101" s="27"/>
      <c r="I101" s="31"/>
      <c r="J101" s="31"/>
      <c r="K101" s="360"/>
      <c r="L101" s="360"/>
      <c r="M101" s="360"/>
      <c r="N101" s="194" t="s">
        <v>761</v>
      </c>
      <c r="O101" s="194" t="s">
        <v>762</v>
      </c>
      <c r="P101" s="18" t="s">
        <v>490</v>
      </c>
      <c r="Q101" s="19">
        <v>620</v>
      </c>
      <c r="R101" s="20"/>
      <c r="S101" s="42" t="s">
        <v>657</v>
      </c>
      <c r="T101" s="34">
        <v>0</v>
      </c>
      <c r="U101" s="34">
        <v>0</v>
      </c>
      <c r="V101" s="57">
        <v>82.1</v>
      </c>
      <c r="W101" s="34">
        <v>0</v>
      </c>
      <c r="X101" s="57">
        <v>0</v>
      </c>
      <c r="Y101" s="175">
        <v>0</v>
      </c>
      <c r="Z101" s="222"/>
    </row>
    <row r="102" spans="1:26" s="283" customFormat="1" ht="12.75">
      <c r="A102" s="281">
        <v>925</v>
      </c>
      <c r="B102" s="189"/>
      <c r="C102" s="190"/>
      <c r="D102" s="191"/>
      <c r="E102" s="192">
        <v>30111000</v>
      </c>
      <c r="F102" s="14"/>
      <c r="G102" s="16"/>
      <c r="H102" s="27"/>
      <c r="I102" s="31"/>
      <c r="J102" s="31"/>
      <c r="K102" s="359"/>
      <c r="L102" s="359"/>
      <c r="M102" s="359"/>
      <c r="N102" s="194" t="s">
        <v>761</v>
      </c>
      <c r="O102" s="194" t="s">
        <v>762</v>
      </c>
      <c r="P102" s="18" t="s">
        <v>491</v>
      </c>
      <c r="Q102" s="19">
        <v>610</v>
      </c>
      <c r="R102" s="20"/>
      <c r="S102" s="42" t="s">
        <v>657</v>
      </c>
      <c r="T102" s="34">
        <v>0</v>
      </c>
      <c r="U102" s="34">
        <v>0</v>
      </c>
      <c r="V102" s="34">
        <v>46.4</v>
      </c>
      <c r="W102" s="34">
        <v>0</v>
      </c>
      <c r="X102" s="57">
        <v>0</v>
      </c>
      <c r="Y102" s="175">
        <v>0</v>
      </c>
      <c r="Z102" s="222"/>
    </row>
    <row r="103" spans="1:26" s="216" customFormat="1" ht="12.75">
      <c r="A103" s="281">
        <v>925</v>
      </c>
      <c r="B103" s="189"/>
      <c r="C103" s="190"/>
      <c r="D103" s="191"/>
      <c r="E103" s="192">
        <v>30111000</v>
      </c>
      <c r="F103" s="14"/>
      <c r="G103" s="16"/>
      <c r="H103" s="27"/>
      <c r="I103" s="31"/>
      <c r="J103" s="31"/>
      <c r="K103" s="360"/>
      <c r="L103" s="360"/>
      <c r="M103" s="360"/>
      <c r="N103" s="194" t="s">
        <v>761</v>
      </c>
      <c r="O103" s="194" t="s">
        <v>762</v>
      </c>
      <c r="P103" s="18" t="s">
        <v>491</v>
      </c>
      <c r="Q103" s="19">
        <v>620</v>
      </c>
      <c r="R103" s="20"/>
      <c r="S103" s="42" t="s">
        <v>657</v>
      </c>
      <c r="T103" s="34">
        <v>0</v>
      </c>
      <c r="U103" s="34">
        <v>0</v>
      </c>
      <c r="V103" s="34">
        <v>4.4</v>
      </c>
      <c r="W103" s="34">
        <v>0</v>
      </c>
      <c r="X103" s="57">
        <v>0</v>
      </c>
      <c r="Y103" s="175">
        <v>0</v>
      </c>
      <c r="Z103" s="222"/>
    </row>
    <row r="104" spans="1:26" s="216" customFormat="1" ht="12.75">
      <c r="A104" s="281">
        <v>925</v>
      </c>
      <c r="B104" s="189"/>
      <c r="C104" s="190"/>
      <c r="D104" s="191"/>
      <c r="E104" s="192">
        <v>30111000</v>
      </c>
      <c r="F104" s="14"/>
      <c r="G104" s="16"/>
      <c r="H104" s="27"/>
      <c r="I104" s="31"/>
      <c r="J104" s="31"/>
      <c r="K104" s="288"/>
      <c r="L104" s="317"/>
      <c r="M104" s="15"/>
      <c r="N104" s="194" t="s">
        <v>761</v>
      </c>
      <c r="O104" s="194" t="s">
        <v>762</v>
      </c>
      <c r="P104" s="18" t="s">
        <v>492</v>
      </c>
      <c r="Q104" s="19">
        <v>610</v>
      </c>
      <c r="R104" s="20"/>
      <c r="S104" s="42" t="s">
        <v>657</v>
      </c>
      <c r="T104" s="34">
        <v>526.2</v>
      </c>
      <c r="U104" s="34">
        <v>526.2</v>
      </c>
      <c r="V104" s="34">
        <v>679</v>
      </c>
      <c r="W104" s="34">
        <v>0</v>
      </c>
      <c r="X104" s="57">
        <v>0</v>
      </c>
      <c r="Y104" s="175">
        <v>0</v>
      </c>
      <c r="Z104" s="222"/>
    </row>
    <row r="105" spans="1:26" s="216" customFormat="1" ht="12.75">
      <c r="A105" s="281">
        <v>925</v>
      </c>
      <c r="B105" s="189"/>
      <c r="C105" s="190"/>
      <c r="D105" s="191"/>
      <c r="E105" s="192">
        <v>30111000</v>
      </c>
      <c r="F105" s="14"/>
      <c r="G105" s="16"/>
      <c r="H105" s="27"/>
      <c r="I105" s="31"/>
      <c r="J105" s="31"/>
      <c r="K105" s="288"/>
      <c r="L105" s="317"/>
      <c r="M105" s="15"/>
      <c r="N105" s="194" t="s">
        <v>761</v>
      </c>
      <c r="O105" s="194" t="s">
        <v>762</v>
      </c>
      <c r="P105" s="18" t="s">
        <v>493</v>
      </c>
      <c r="Q105" s="19">
        <v>610</v>
      </c>
      <c r="R105" s="20"/>
      <c r="S105" s="42" t="s">
        <v>657</v>
      </c>
      <c r="T105" s="34">
        <v>0</v>
      </c>
      <c r="U105" s="34">
        <v>0</v>
      </c>
      <c r="V105" s="34">
        <v>21.3</v>
      </c>
      <c r="W105" s="34">
        <v>0</v>
      </c>
      <c r="X105" s="57">
        <v>0</v>
      </c>
      <c r="Y105" s="175">
        <v>0</v>
      </c>
      <c r="Z105" s="222"/>
    </row>
    <row r="106" spans="1:26" s="216" customFormat="1" ht="12.75">
      <c r="A106" s="281">
        <v>925</v>
      </c>
      <c r="B106" s="189"/>
      <c r="C106" s="190"/>
      <c r="D106" s="191"/>
      <c r="E106" s="192">
        <v>30111000</v>
      </c>
      <c r="F106" s="14"/>
      <c r="G106" s="16"/>
      <c r="H106" s="27"/>
      <c r="I106" s="31"/>
      <c r="J106" s="31"/>
      <c r="K106" s="201"/>
      <c r="L106" s="15"/>
      <c r="M106" s="15"/>
      <c r="N106" s="194" t="s">
        <v>761</v>
      </c>
      <c r="O106" s="194" t="s">
        <v>762</v>
      </c>
      <c r="P106" s="18" t="s">
        <v>483</v>
      </c>
      <c r="Q106" s="19">
        <v>610</v>
      </c>
      <c r="R106" s="20"/>
      <c r="S106" s="42" t="s">
        <v>657</v>
      </c>
      <c r="T106" s="34">
        <v>40</v>
      </c>
      <c r="U106" s="34">
        <v>20</v>
      </c>
      <c r="V106" s="34">
        <v>893</v>
      </c>
      <c r="W106" s="34">
        <v>0</v>
      </c>
      <c r="X106" s="57">
        <v>0</v>
      </c>
      <c r="Y106" s="175">
        <v>0</v>
      </c>
      <c r="Z106" s="222"/>
    </row>
    <row r="107" spans="1:26" s="216" customFormat="1" ht="12.75">
      <c r="A107" s="281">
        <v>925</v>
      </c>
      <c r="B107" s="189"/>
      <c r="C107" s="190"/>
      <c r="D107" s="191"/>
      <c r="E107" s="192">
        <v>30111000</v>
      </c>
      <c r="F107" s="14"/>
      <c r="G107" s="16"/>
      <c r="H107" s="27"/>
      <c r="I107" s="31"/>
      <c r="J107" s="31"/>
      <c r="K107" s="201"/>
      <c r="L107" s="15"/>
      <c r="M107" s="15"/>
      <c r="N107" s="194" t="s">
        <v>761</v>
      </c>
      <c r="O107" s="194" t="s">
        <v>762</v>
      </c>
      <c r="P107" s="18" t="s">
        <v>483</v>
      </c>
      <c r="Q107" s="19">
        <v>620</v>
      </c>
      <c r="R107" s="20"/>
      <c r="S107" s="42" t="s">
        <v>657</v>
      </c>
      <c r="T107" s="34">
        <v>20</v>
      </c>
      <c r="U107" s="34">
        <v>20</v>
      </c>
      <c r="V107" s="34">
        <v>60</v>
      </c>
      <c r="W107" s="34">
        <v>0</v>
      </c>
      <c r="X107" s="57">
        <v>0</v>
      </c>
      <c r="Y107" s="175">
        <v>0</v>
      </c>
      <c r="Z107" s="222"/>
    </row>
    <row r="108" spans="1:26" s="216" customFormat="1" ht="12.75">
      <c r="A108" s="281">
        <v>925</v>
      </c>
      <c r="B108" s="189"/>
      <c r="C108" s="190"/>
      <c r="D108" s="191"/>
      <c r="E108" s="192">
        <v>30111000</v>
      </c>
      <c r="F108" s="14"/>
      <c r="G108" s="16"/>
      <c r="H108" s="27"/>
      <c r="I108" s="31"/>
      <c r="J108" s="31"/>
      <c r="K108" s="201"/>
      <c r="L108" s="15"/>
      <c r="M108" s="15"/>
      <c r="N108" s="194" t="s">
        <v>761</v>
      </c>
      <c r="O108" s="194" t="s">
        <v>762</v>
      </c>
      <c r="P108" s="18" t="s">
        <v>494</v>
      </c>
      <c r="Q108" s="19">
        <v>610</v>
      </c>
      <c r="R108" s="20"/>
      <c r="S108" s="42" t="s">
        <v>657</v>
      </c>
      <c r="T108" s="34">
        <v>1348</v>
      </c>
      <c r="U108" s="34">
        <v>1348</v>
      </c>
      <c r="V108" s="34">
        <v>991.3</v>
      </c>
      <c r="W108" s="34">
        <v>0</v>
      </c>
      <c r="X108" s="57">
        <v>0</v>
      </c>
      <c r="Y108" s="175">
        <v>0</v>
      </c>
      <c r="Z108" s="222"/>
    </row>
    <row r="109" spans="1:26" s="216" customFormat="1" ht="12.75">
      <c r="A109" s="281">
        <v>925</v>
      </c>
      <c r="B109" s="189"/>
      <c r="C109" s="190"/>
      <c r="D109" s="191"/>
      <c r="E109" s="192">
        <v>30111000</v>
      </c>
      <c r="F109" s="14"/>
      <c r="G109" s="16"/>
      <c r="H109" s="27"/>
      <c r="I109" s="31"/>
      <c r="J109" s="31"/>
      <c r="K109" s="201"/>
      <c r="L109" s="15"/>
      <c r="M109" s="15"/>
      <c r="N109" s="194" t="s">
        <v>761</v>
      </c>
      <c r="O109" s="194" t="s">
        <v>762</v>
      </c>
      <c r="P109" s="18" t="s">
        <v>494</v>
      </c>
      <c r="Q109" s="19">
        <v>620</v>
      </c>
      <c r="R109" s="20"/>
      <c r="S109" s="42" t="s">
        <v>657</v>
      </c>
      <c r="T109" s="34">
        <v>1561.3</v>
      </c>
      <c r="U109" s="34">
        <v>1561.3</v>
      </c>
      <c r="V109" s="34">
        <v>1600</v>
      </c>
      <c r="W109" s="34">
        <v>0</v>
      </c>
      <c r="X109" s="57">
        <v>0</v>
      </c>
      <c r="Y109" s="175">
        <v>0</v>
      </c>
      <c r="Z109" s="222"/>
    </row>
    <row r="110" spans="1:26" s="216" customFormat="1" ht="12.75">
      <c r="A110" s="281">
        <v>925</v>
      </c>
      <c r="B110" s="189"/>
      <c r="C110" s="190"/>
      <c r="D110" s="191"/>
      <c r="E110" s="192">
        <v>30111000</v>
      </c>
      <c r="F110" s="14"/>
      <c r="G110" s="16"/>
      <c r="H110" s="27"/>
      <c r="I110" s="31"/>
      <c r="J110" s="31"/>
      <c r="K110" s="201"/>
      <c r="L110" s="15"/>
      <c r="M110" s="15"/>
      <c r="N110" s="194" t="s">
        <v>761</v>
      </c>
      <c r="O110" s="194" t="s">
        <v>762</v>
      </c>
      <c r="P110" s="18" t="s">
        <v>495</v>
      </c>
      <c r="Q110" s="19">
        <v>610</v>
      </c>
      <c r="R110" s="20"/>
      <c r="S110" s="42" t="s">
        <v>657</v>
      </c>
      <c r="T110" s="34">
        <v>2742.7</v>
      </c>
      <c r="U110" s="34">
        <v>1227.7</v>
      </c>
      <c r="V110" s="34">
        <v>0</v>
      </c>
      <c r="W110" s="34">
        <v>0</v>
      </c>
      <c r="X110" s="57">
        <v>0</v>
      </c>
      <c r="Y110" s="175">
        <v>0</v>
      </c>
      <c r="Z110" s="222"/>
    </row>
    <row r="111" spans="1:26" s="216" customFormat="1" ht="12.75">
      <c r="A111" s="281">
        <v>925</v>
      </c>
      <c r="B111" s="189"/>
      <c r="C111" s="190"/>
      <c r="D111" s="191"/>
      <c r="E111" s="192">
        <v>30111000</v>
      </c>
      <c r="F111" s="14"/>
      <c r="G111" s="16"/>
      <c r="H111" s="27"/>
      <c r="I111" s="31"/>
      <c r="J111" s="31"/>
      <c r="K111" s="201"/>
      <c r="L111" s="15"/>
      <c r="M111" s="15"/>
      <c r="N111" s="194" t="s">
        <v>761</v>
      </c>
      <c r="O111" s="194" t="s">
        <v>762</v>
      </c>
      <c r="P111" s="18" t="s">
        <v>495</v>
      </c>
      <c r="Q111" s="19">
        <v>240</v>
      </c>
      <c r="R111" s="20"/>
      <c r="S111" s="42" t="s">
        <v>657</v>
      </c>
      <c r="T111" s="34">
        <v>0</v>
      </c>
      <c r="U111" s="34">
        <v>0</v>
      </c>
      <c r="V111" s="34">
        <v>1345.3</v>
      </c>
      <c r="W111" s="34">
        <v>0</v>
      </c>
      <c r="X111" s="57">
        <v>0</v>
      </c>
      <c r="Y111" s="175">
        <v>0</v>
      </c>
      <c r="Z111" s="222"/>
    </row>
    <row r="112" spans="1:26" s="216" customFormat="1" ht="12.75">
      <c r="A112" s="281">
        <v>925</v>
      </c>
      <c r="B112" s="189"/>
      <c r="C112" s="190"/>
      <c r="D112" s="191"/>
      <c r="E112" s="192">
        <v>30111000</v>
      </c>
      <c r="F112" s="14"/>
      <c r="G112" s="16"/>
      <c r="H112" s="27"/>
      <c r="I112" s="31"/>
      <c r="J112" s="31"/>
      <c r="K112" s="201"/>
      <c r="L112" s="15"/>
      <c r="M112" s="15"/>
      <c r="N112" s="194" t="s">
        <v>761</v>
      </c>
      <c r="O112" s="194" t="s">
        <v>762</v>
      </c>
      <c r="P112" s="18" t="s">
        <v>482</v>
      </c>
      <c r="Q112" s="19">
        <v>610</v>
      </c>
      <c r="R112" s="20"/>
      <c r="S112" s="42" t="s">
        <v>657</v>
      </c>
      <c r="T112" s="34">
        <v>825</v>
      </c>
      <c r="U112" s="34">
        <v>825</v>
      </c>
      <c r="V112" s="34">
        <v>848.9</v>
      </c>
      <c r="W112" s="34">
        <v>0</v>
      </c>
      <c r="X112" s="57">
        <v>0</v>
      </c>
      <c r="Y112" s="175">
        <v>0</v>
      </c>
      <c r="Z112" s="222"/>
    </row>
    <row r="113" spans="1:26" s="216" customFormat="1" ht="12.75">
      <c r="A113" s="281">
        <v>925</v>
      </c>
      <c r="B113" s="189"/>
      <c r="C113" s="190"/>
      <c r="D113" s="191"/>
      <c r="E113" s="192">
        <v>30111000</v>
      </c>
      <c r="F113" s="14"/>
      <c r="G113" s="16"/>
      <c r="H113" s="27"/>
      <c r="I113" s="31"/>
      <c r="J113" s="31"/>
      <c r="K113" s="201"/>
      <c r="L113" s="15"/>
      <c r="M113" s="15"/>
      <c r="N113" s="194" t="s">
        <v>761</v>
      </c>
      <c r="O113" s="194" t="s">
        <v>762</v>
      </c>
      <c r="P113" s="18" t="s">
        <v>482</v>
      </c>
      <c r="Q113" s="19">
        <v>620</v>
      </c>
      <c r="R113" s="20"/>
      <c r="S113" s="42" t="s">
        <v>657</v>
      </c>
      <c r="T113" s="34">
        <v>170</v>
      </c>
      <c r="U113" s="34">
        <v>170</v>
      </c>
      <c r="V113" s="34">
        <v>79.6</v>
      </c>
      <c r="W113" s="34">
        <v>0</v>
      </c>
      <c r="X113" s="57">
        <v>0</v>
      </c>
      <c r="Y113" s="175">
        <v>0</v>
      </c>
      <c r="Z113" s="222"/>
    </row>
    <row r="114" spans="1:26" s="216" customFormat="1" ht="12.75">
      <c r="A114" s="281">
        <v>925</v>
      </c>
      <c r="B114" s="189"/>
      <c r="C114" s="190"/>
      <c r="D114" s="191"/>
      <c r="E114" s="192">
        <v>30111000</v>
      </c>
      <c r="F114" s="14"/>
      <c r="G114" s="16"/>
      <c r="H114" s="27"/>
      <c r="I114" s="31"/>
      <c r="J114" s="31"/>
      <c r="K114" s="201"/>
      <c r="L114" s="15"/>
      <c r="M114" s="15"/>
      <c r="N114" s="194" t="s">
        <v>761</v>
      </c>
      <c r="O114" s="194" t="s">
        <v>762</v>
      </c>
      <c r="P114" s="18" t="s">
        <v>497</v>
      </c>
      <c r="Q114" s="19">
        <v>460</v>
      </c>
      <c r="R114" s="20"/>
      <c r="S114" s="42" t="s">
        <v>657</v>
      </c>
      <c r="T114" s="34">
        <v>420</v>
      </c>
      <c r="U114" s="34">
        <v>420</v>
      </c>
      <c r="V114" s="34">
        <v>0</v>
      </c>
      <c r="W114" s="34">
        <v>0</v>
      </c>
      <c r="X114" s="57">
        <v>0</v>
      </c>
      <c r="Y114" s="175">
        <v>0</v>
      </c>
      <c r="Z114" s="222"/>
    </row>
    <row r="115" spans="1:26" s="216" customFormat="1" ht="12.75">
      <c r="A115" s="281">
        <v>925</v>
      </c>
      <c r="B115" s="189"/>
      <c r="C115" s="190"/>
      <c r="D115" s="191"/>
      <c r="E115" s="192">
        <v>30111000</v>
      </c>
      <c r="F115" s="14"/>
      <c r="G115" s="16"/>
      <c r="H115" s="27"/>
      <c r="I115" s="31"/>
      <c r="J115" s="31"/>
      <c r="K115" s="201"/>
      <c r="L115" s="15"/>
      <c r="M115" s="15"/>
      <c r="N115" s="194" t="s">
        <v>761</v>
      </c>
      <c r="O115" s="194" t="s">
        <v>762</v>
      </c>
      <c r="P115" s="18" t="s">
        <v>484</v>
      </c>
      <c r="Q115" s="19">
        <v>610</v>
      </c>
      <c r="R115" s="20"/>
      <c r="S115" s="42" t="s">
        <v>657</v>
      </c>
      <c r="T115" s="34">
        <v>1609.5</v>
      </c>
      <c r="U115" s="34">
        <v>1609.4</v>
      </c>
      <c r="V115" s="34">
        <v>3610</v>
      </c>
      <c r="W115" s="34">
        <v>0</v>
      </c>
      <c r="X115" s="57">
        <v>0</v>
      </c>
      <c r="Y115" s="175">
        <v>0</v>
      </c>
      <c r="Z115" s="222"/>
    </row>
    <row r="116" spans="1:26" s="216" customFormat="1" ht="12.75">
      <c r="A116" s="281">
        <v>925</v>
      </c>
      <c r="B116" s="189"/>
      <c r="C116" s="190"/>
      <c r="D116" s="191"/>
      <c r="E116" s="192">
        <v>30111000</v>
      </c>
      <c r="F116" s="14"/>
      <c r="G116" s="16"/>
      <c r="H116" s="27"/>
      <c r="I116" s="31"/>
      <c r="J116" s="31"/>
      <c r="K116" s="201"/>
      <c r="L116" s="15"/>
      <c r="M116" s="15"/>
      <c r="N116" s="194" t="s">
        <v>761</v>
      </c>
      <c r="O116" s="194" t="s">
        <v>762</v>
      </c>
      <c r="P116" s="18" t="s">
        <v>484</v>
      </c>
      <c r="Q116" s="19">
        <v>620</v>
      </c>
      <c r="R116" s="20"/>
      <c r="S116" s="42" t="s">
        <v>657</v>
      </c>
      <c r="T116" s="34">
        <v>221.7</v>
      </c>
      <c r="U116" s="34">
        <v>221.7</v>
      </c>
      <c r="V116" s="34">
        <v>670</v>
      </c>
      <c r="W116" s="34">
        <v>0</v>
      </c>
      <c r="X116" s="57">
        <v>0</v>
      </c>
      <c r="Y116" s="175">
        <v>0</v>
      </c>
      <c r="Z116" s="222"/>
    </row>
    <row r="117" spans="1:26" s="216" customFormat="1" ht="12.75">
      <c r="A117" s="281">
        <v>925</v>
      </c>
      <c r="B117" s="189"/>
      <c r="C117" s="190"/>
      <c r="D117" s="191"/>
      <c r="E117" s="192">
        <v>30111000</v>
      </c>
      <c r="F117" s="14"/>
      <c r="G117" s="16"/>
      <c r="H117" s="27"/>
      <c r="I117" s="31"/>
      <c r="J117" s="31"/>
      <c r="K117" s="201"/>
      <c r="L117" s="15"/>
      <c r="M117" s="15"/>
      <c r="N117" s="194" t="s">
        <v>761</v>
      </c>
      <c r="O117" s="194" t="s">
        <v>762</v>
      </c>
      <c r="P117" s="112" t="s">
        <v>582</v>
      </c>
      <c r="Q117" s="19">
        <v>610</v>
      </c>
      <c r="R117" s="20"/>
      <c r="S117" s="135" t="s">
        <v>657</v>
      </c>
      <c r="T117" s="34">
        <v>0</v>
      </c>
      <c r="U117" s="34">
        <v>0</v>
      </c>
      <c r="V117" s="34">
        <v>1584.3</v>
      </c>
      <c r="W117" s="34">
        <v>0</v>
      </c>
      <c r="X117" s="57">
        <v>0</v>
      </c>
      <c r="Y117" s="175">
        <v>0</v>
      </c>
      <c r="Z117" s="222"/>
    </row>
    <row r="118" spans="1:26" s="216" customFormat="1" ht="12.75">
      <c r="A118" s="281">
        <v>925</v>
      </c>
      <c r="B118" s="189"/>
      <c r="C118" s="190"/>
      <c r="D118" s="191"/>
      <c r="E118" s="192">
        <v>30111000</v>
      </c>
      <c r="F118" s="14"/>
      <c r="G118" s="16"/>
      <c r="H118" s="27"/>
      <c r="I118" s="31"/>
      <c r="J118" s="31"/>
      <c r="K118" s="201"/>
      <c r="L118" s="15"/>
      <c r="M118" s="15"/>
      <c r="N118" s="194" t="s">
        <v>761</v>
      </c>
      <c r="O118" s="194" t="s">
        <v>765</v>
      </c>
      <c r="P118" s="112" t="s">
        <v>495</v>
      </c>
      <c r="Q118" s="19">
        <v>610</v>
      </c>
      <c r="R118" s="20"/>
      <c r="S118" s="135" t="s">
        <v>657</v>
      </c>
      <c r="T118" s="34">
        <v>0</v>
      </c>
      <c r="U118" s="34">
        <v>0</v>
      </c>
      <c r="V118" s="34">
        <v>1000</v>
      </c>
      <c r="W118" s="34">
        <v>0</v>
      </c>
      <c r="X118" s="57">
        <v>0</v>
      </c>
      <c r="Y118" s="175">
        <v>0</v>
      </c>
      <c r="Z118" s="222"/>
    </row>
    <row r="119" spans="1:26" s="216" customFormat="1" ht="12.75">
      <c r="A119" s="281">
        <v>925</v>
      </c>
      <c r="B119" s="189"/>
      <c r="C119" s="190"/>
      <c r="D119" s="191"/>
      <c r="E119" s="192">
        <v>30111000</v>
      </c>
      <c r="F119" s="14"/>
      <c r="G119" s="16"/>
      <c r="H119" s="27"/>
      <c r="I119" s="31"/>
      <c r="J119" s="31"/>
      <c r="K119" s="201"/>
      <c r="L119" s="15"/>
      <c r="M119" s="15"/>
      <c r="N119" s="194" t="s">
        <v>761</v>
      </c>
      <c r="O119" s="194" t="s">
        <v>762</v>
      </c>
      <c r="P119" s="18" t="s">
        <v>498</v>
      </c>
      <c r="Q119" s="19">
        <v>610</v>
      </c>
      <c r="R119" s="20"/>
      <c r="S119" s="42" t="s">
        <v>657</v>
      </c>
      <c r="T119" s="34">
        <v>165.3</v>
      </c>
      <c r="U119" s="34">
        <v>165.3</v>
      </c>
      <c r="V119" s="34">
        <v>0</v>
      </c>
      <c r="W119" s="34">
        <v>0</v>
      </c>
      <c r="X119" s="57">
        <v>0</v>
      </c>
      <c r="Y119" s="175">
        <v>0</v>
      </c>
      <c r="Z119" s="222"/>
    </row>
    <row r="120" spans="1:26" s="216" customFormat="1" ht="12.75">
      <c r="A120" s="281">
        <v>925</v>
      </c>
      <c r="B120" s="189"/>
      <c r="C120" s="190"/>
      <c r="D120" s="191"/>
      <c r="E120" s="192">
        <v>30111000</v>
      </c>
      <c r="F120" s="14"/>
      <c r="G120" s="16"/>
      <c r="H120" s="27"/>
      <c r="I120" s="31"/>
      <c r="J120" s="31"/>
      <c r="K120" s="201"/>
      <c r="L120" s="15"/>
      <c r="M120" s="15"/>
      <c r="N120" s="194" t="s">
        <v>761</v>
      </c>
      <c r="O120" s="194" t="s">
        <v>762</v>
      </c>
      <c r="P120" s="18" t="s">
        <v>499</v>
      </c>
      <c r="Q120" s="19">
        <v>620</v>
      </c>
      <c r="R120" s="20"/>
      <c r="S120" s="42" t="s">
        <v>657</v>
      </c>
      <c r="T120" s="34">
        <v>851.5</v>
      </c>
      <c r="U120" s="34">
        <v>851.5</v>
      </c>
      <c r="V120" s="34">
        <v>0</v>
      </c>
      <c r="W120" s="34">
        <v>0</v>
      </c>
      <c r="X120" s="57">
        <v>0</v>
      </c>
      <c r="Y120" s="175">
        <v>0</v>
      </c>
      <c r="Z120" s="222"/>
    </row>
    <row r="121" spans="1:26" s="216" customFormat="1" ht="12.75">
      <c r="A121" s="281">
        <v>925</v>
      </c>
      <c r="B121" s="189"/>
      <c r="C121" s="190"/>
      <c r="D121" s="191"/>
      <c r="E121" s="192">
        <v>30111000</v>
      </c>
      <c r="F121" s="14"/>
      <c r="G121" s="16"/>
      <c r="H121" s="27"/>
      <c r="I121" s="31"/>
      <c r="J121" s="31"/>
      <c r="K121" s="201"/>
      <c r="L121" s="15"/>
      <c r="M121" s="15"/>
      <c r="N121" s="194" t="s">
        <v>761</v>
      </c>
      <c r="O121" s="194" t="s">
        <v>762</v>
      </c>
      <c r="P121" s="18" t="s">
        <v>485</v>
      </c>
      <c r="Q121" s="19">
        <v>610</v>
      </c>
      <c r="R121" s="20"/>
      <c r="S121" s="42" t="s">
        <v>657</v>
      </c>
      <c r="T121" s="34">
        <v>520</v>
      </c>
      <c r="U121" s="34">
        <v>520</v>
      </c>
      <c r="V121" s="34">
        <v>930.5</v>
      </c>
      <c r="W121" s="34">
        <v>0</v>
      </c>
      <c r="X121" s="57">
        <v>0</v>
      </c>
      <c r="Y121" s="175">
        <v>0</v>
      </c>
      <c r="Z121" s="222"/>
    </row>
    <row r="122" spans="1:26" s="216" customFormat="1" ht="12.75">
      <c r="A122" s="281">
        <v>925</v>
      </c>
      <c r="B122" s="189"/>
      <c r="C122" s="190"/>
      <c r="D122" s="191"/>
      <c r="E122" s="192">
        <v>30111000</v>
      </c>
      <c r="F122" s="14"/>
      <c r="G122" s="16"/>
      <c r="H122" s="27"/>
      <c r="I122" s="31"/>
      <c r="J122" s="31"/>
      <c r="K122" s="201"/>
      <c r="L122" s="15"/>
      <c r="M122" s="15"/>
      <c r="N122" s="194" t="s">
        <v>761</v>
      </c>
      <c r="O122" s="194" t="s">
        <v>762</v>
      </c>
      <c r="P122" s="18" t="s">
        <v>485</v>
      </c>
      <c r="Q122" s="19">
        <v>620</v>
      </c>
      <c r="R122" s="20"/>
      <c r="S122" s="42" t="s">
        <v>657</v>
      </c>
      <c r="T122" s="34">
        <v>400</v>
      </c>
      <c r="U122" s="34">
        <v>400</v>
      </c>
      <c r="V122" s="34">
        <v>386.5</v>
      </c>
      <c r="W122" s="34">
        <v>0</v>
      </c>
      <c r="X122" s="57">
        <v>0</v>
      </c>
      <c r="Y122" s="175">
        <v>0</v>
      </c>
      <c r="Z122" s="222"/>
    </row>
    <row r="123" spans="1:26" s="216" customFormat="1" ht="12.75">
      <c r="A123" s="281">
        <v>925</v>
      </c>
      <c r="B123" s="189"/>
      <c r="C123" s="190"/>
      <c r="D123" s="191"/>
      <c r="E123" s="192">
        <v>30111000</v>
      </c>
      <c r="F123" s="14"/>
      <c r="G123" s="16"/>
      <c r="H123" s="27"/>
      <c r="I123" s="31"/>
      <c r="J123" s="31"/>
      <c r="K123" s="201"/>
      <c r="L123" s="15"/>
      <c r="M123" s="15"/>
      <c r="N123" s="194" t="s">
        <v>761</v>
      </c>
      <c r="O123" s="194" t="s">
        <v>762</v>
      </c>
      <c r="P123" s="18" t="s">
        <v>500</v>
      </c>
      <c r="Q123" s="19">
        <v>620</v>
      </c>
      <c r="R123" s="20"/>
      <c r="S123" s="42" t="s">
        <v>657</v>
      </c>
      <c r="T123" s="34">
        <v>360</v>
      </c>
      <c r="U123" s="34">
        <v>360</v>
      </c>
      <c r="V123" s="34">
        <v>0</v>
      </c>
      <c r="W123" s="34">
        <v>0</v>
      </c>
      <c r="X123" s="57">
        <v>0</v>
      </c>
      <c r="Y123" s="175">
        <v>0</v>
      </c>
      <c r="Z123" s="222"/>
    </row>
    <row r="124" spans="1:26" s="283" customFormat="1" ht="12.75">
      <c r="A124" s="281">
        <v>925</v>
      </c>
      <c r="B124" s="189"/>
      <c r="C124" s="190"/>
      <c r="D124" s="191"/>
      <c r="E124" s="192">
        <v>30111000</v>
      </c>
      <c r="F124" s="14"/>
      <c r="G124" s="16"/>
      <c r="H124" s="27"/>
      <c r="I124" s="31"/>
      <c r="J124" s="31"/>
      <c r="K124" s="201"/>
      <c r="L124" s="15"/>
      <c r="M124" s="15"/>
      <c r="N124" s="194" t="s">
        <v>761</v>
      </c>
      <c r="O124" s="194" t="s">
        <v>762</v>
      </c>
      <c r="P124" s="18" t="s">
        <v>501</v>
      </c>
      <c r="Q124" s="19">
        <v>610</v>
      </c>
      <c r="R124" s="20"/>
      <c r="S124" s="42" t="s">
        <v>657</v>
      </c>
      <c r="T124" s="34">
        <v>40</v>
      </c>
      <c r="U124" s="34">
        <v>20</v>
      </c>
      <c r="V124" s="34">
        <v>0</v>
      </c>
      <c r="W124" s="34">
        <v>0</v>
      </c>
      <c r="X124" s="57">
        <v>0</v>
      </c>
      <c r="Y124" s="175">
        <v>0</v>
      </c>
      <c r="Z124" s="222"/>
    </row>
    <row r="125" spans="1:26" s="283" customFormat="1" ht="12.75">
      <c r="A125" s="281">
        <v>925</v>
      </c>
      <c r="B125" s="189"/>
      <c r="C125" s="190"/>
      <c r="D125" s="191"/>
      <c r="E125" s="192">
        <v>30111000</v>
      </c>
      <c r="F125" s="14"/>
      <c r="G125" s="16"/>
      <c r="H125" s="27"/>
      <c r="I125" s="31"/>
      <c r="J125" s="31"/>
      <c r="K125" s="201"/>
      <c r="L125" s="15"/>
      <c r="M125" s="15"/>
      <c r="N125" s="194" t="s">
        <v>761</v>
      </c>
      <c r="O125" s="194" t="s">
        <v>761</v>
      </c>
      <c r="P125" s="18" t="s">
        <v>502</v>
      </c>
      <c r="Q125" s="19">
        <v>610</v>
      </c>
      <c r="R125" s="20"/>
      <c r="S125" s="42" t="s">
        <v>657</v>
      </c>
      <c r="T125" s="34">
        <v>97.8</v>
      </c>
      <c r="U125" s="34">
        <v>97.8</v>
      </c>
      <c r="V125" s="34">
        <v>202.6</v>
      </c>
      <c r="W125" s="34">
        <v>202.2</v>
      </c>
      <c r="X125" s="57">
        <v>200.8</v>
      </c>
      <c r="Y125" s="175">
        <v>197.7</v>
      </c>
      <c r="Z125" s="222"/>
    </row>
    <row r="126" spans="1:26" s="216" customFormat="1" ht="12.75">
      <c r="A126" s="281">
        <v>925</v>
      </c>
      <c r="B126" s="189"/>
      <c r="C126" s="190"/>
      <c r="D126" s="191"/>
      <c r="E126" s="192">
        <v>30111000</v>
      </c>
      <c r="F126" s="14"/>
      <c r="G126" s="16"/>
      <c r="H126" s="27"/>
      <c r="I126" s="31"/>
      <c r="J126" s="31"/>
      <c r="K126" s="201"/>
      <c r="L126" s="15"/>
      <c r="M126" s="15"/>
      <c r="N126" s="194" t="s">
        <v>761</v>
      </c>
      <c r="O126" s="194" t="s">
        <v>761</v>
      </c>
      <c r="P126" s="18" t="s">
        <v>502</v>
      </c>
      <c r="Q126" s="19">
        <v>620</v>
      </c>
      <c r="R126" s="20"/>
      <c r="S126" s="42" t="s">
        <v>657</v>
      </c>
      <c r="T126" s="34">
        <v>37.9</v>
      </c>
      <c r="U126" s="34">
        <v>37.9</v>
      </c>
      <c r="V126" s="34">
        <v>0</v>
      </c>
      <c r="W126" s="34">
        <v>0</v>
      </c>
      <c r="X126" s="57">
        <v>0</v>
      </c>
      <c r="Y126" s="175">
        <v>0</v>
      </c>
      <c r="Z126" s="222"/>
    </row>
    <row r="127" spans="1:26" s="216" customFormat="1" ht="12.75">
      <c r="A127" s="281">
        <v>925</v>
      </c>
      <c r="B127" s="189"/>
      <c r="C127" s="190"/>
      <c r="D127" s="191"/>
      <c r="E127" s="192">
        <v>30111000</v>
      </c>
      <c r="F127" s="14"/>
      <c r="G127" s="16"/>
      <c r="H127" s="27"/>
      <c r="I127" s="31"/>
      <c r="J127" s="31"/>
      <c r="K127" s="201"/>
      <c r="L127" s="15"/>
      <c r="M127" s="15"/>
      <c r="N127" s="194" t="s">
        <v>761</v>
      </c>
      <c r="O127" s="194" t="s">
        <v>761</v>
      </c>
      <c r="P127" s="18" t="s">
        <v>503</v>
      </c>
      <c r="Q127" s="19">
        <v>610</v>
      </c>
      <c r="R127" s="20"/>
      <c r="S127" s="42" t="s">
        <v>657</v>
      </c>
      <c r="T127" s="34">
        <v>1032.2</v>
      </c>
      <c r="U127" s="34">
        <v>1032.2</v>
      </c>
      <c r="V127" s="34">
        <v>1546.1</v>
      </c>
      <c r="W127" s="34">
        <v>1544.1</v>
      </c>
      <c r="X127" s="57">
        <v>1536.4</v>
      </c>
      <c r="Y127" s="175">
        <v>1514.3</v>
      </c>
      <c r="Z127" s="222"/>
    </row>
    <row r="128" spans="1:26" s="216" customFormat="1" ht="12.75">
      <c r="A128" s="281">
        <v>925</v>
      </c>
      <c r="B128" s="189"/>
      <c r="C128" s="190"/>
      <c r="D128" s="191"/>
      <c r="E128" s="192">
        <v>30111000</v>
      </c>
      <c r="F128" s="14"/>
      <c r="G128" s="16"/>
      <c r="H128" s="27"/>
      <c r="I128" s="31"/>
      <c r="J128" s="31"/>
      <c r="K128" s="201"/>
      <c r="L128" s="15"/>
      <c r="M128" s="15"/>
      <c r="N128" s="194" t="s">
        <v>761</v>
      </c>
      <c r="O128" s="194" t="s">
        <v>761</v>
      </c>
      <c r="P128" s="18" t="s">
        <v>503</v>
      </c>
      <c r="Q128" s="19">
        <v>620</v>
      </c>
      <c r="R128" s="20"/>
      <c r="S128" s="42" t="s">
        <v>657</v>
      </c>
      <c r="T128" s="34">
        <v>188.8</v>
      </c>
      <c r="U128" s="34">
        <v>188.8</v>
      </c>
      <c r="V128" s="34">
        <v>277.1</v>
      </c>
      <c r="W128" s="34">
        <v>275</v>
      </c>
      <c r="X128" s="57">
        <v>270</v>
      </c>
      <c r="Y128" s="175">
        <v>265</v>
      </c>
      <c r="Z128" s="222"/>
    </row>
    <row r="129" spans="1:26" s="216" customFormat="1" ht="12.75">
      <c r="A129" s="281">
        <v>925</v>
      </c>
      <c r="B129" s="189"/>
      <c r="C129" s="190"/>
      <c r="D129" s="191"/>
      <c r="E129" s="192">
        <v>30111000</v>
      </c>
      <c r="F129" s="14"/>
      <c r="G129" s="16"/>
      <c r="H129" s="27"/>
      <c r="I129" s="31"/>
      <c r="J129" s="31"/>
      <c r="K129" s="201"/>
      <c r="L129" s="15"/>
      <c r="M129" s="15"/>
      <c r="N129" s="194" t="s">
        <v>761</v>
      </c>
      <c r="O129" s="194" t="s">
        <v>761</v>
      </c>
      <c r="P129" s="18" t="s">
        <v>768</v>
      </c>
      <c r="Q129" s="19">
        <v>610</v>
      </c>
      <c r="R129" s="20"/>
      <c r="S129" s="42" t="s">
        <v>657</v>
      </c>
      <c r="T129" s="34">
        <v>1841.9</v>
      </c>
      <c r="U129" s="34">
        <v>1841.7</v>
      </c>
      <c r="V129" s="34">
        <v>1123.4</v>
      </c>
      <c r="W129" s="34">
        <v>0</v>
      </c>
      <c r="X129" s="57">
        <v>0</v>
      </c>
      <c r="Y129" s="175">
        <v>0</v>
      </c>
      <c r="Z129" s="222"/>
    </row>
    <row r="130" spans="1:26" s="216" customFormat="1" ht="12.75">
      <c r="A130" s="281">
        <v>925</v>
      </c>
      <c r="B130" s="189"/>
      <c r="C130" s="190"/>
      <c r="D130" s="191"/>
      <c r="E130" s="192">
        <v>30111000</v>
      </c>
      <c r="F130" s="14"/>
      <c r="G130" s="16"/>
      <c r="H130" s="27"/>
      <c r="I130" s="31"/>
      <c r="J130" s="31"/>
      <c r="K130" s="201"/>
      <c r="L130" s="15"/>
      <c r="M130" s="15"/>
      <c r="N130" s="194" t="s">
        <v>761</v>
      </c>
      <c r="O130" s="194" t="s">
        <v>761</v>
      </c>
      <c r="P130" s="18" t="s">
        <v>768</v>
      </c>
      <c r="Q130" s="19">
        <v>620</v>
      </c>
      <c r="R130" s="20"/>
      <c r="S130" s="42" t="s">
        <v>657</v>
      </c>
      <c r="T130" s="34">
        <v>150.5</v>
      </c>
      <c r="U130" s="34">
        <v>150.4</v>
      </c>
      <c r="V130" s="34">
        <v>113.8</v>
      </c>
      <c r="W130" s="34">
        <v>0</v>
      </c>
      <c r="X130" s="57">
        <v>0</v>
      </c>
      <c r="Y130" s="175">
        <v>0</v>
      </c>
      <c r="Z130" s="222"/>
    </row>
    <row r="131" spans="1:26" s="216" customFormat="1" ht="12.75">
      <c r="A131" s="281">
        <v>925</v>
      </c>
      <c r="B131" s="189"/>
      <c r="C131" s="190"/>
      <c r="D131" s="191"/>
      <c r="E131" s="192">
        <v>30111000</v>
      </c>
      <c r="F131" s="14"/>
      <c r="G131" s="16"/>
      <c r="H131" s="27"/>
      <c r="I131" s="31"/>
      <c r="J131" s="31"/>
      <c r="K131" s="201"/>
      <c r="L131" s="15"/>
      <c r="M131" s="15"/>
      <c r="N131" s="194" t="s">
        <v>761</v>
      </c>
      <c r="O131" s="194" t="s">
        <v>761</v>
      </c>
      <c r="P131" s="18" t="s">
        <v>768</v>
      </c>
      <c r="Q131" s="19">
        <v>240</v>
      </c>
      <c r="R131" s="20"/>
      <c r="S131" s="42" t="s">
        <v>657</v>
      </c>
      <c r="T131" s="34">
        <v>0</v>
      </c>
      <c r="U131" s="34">
        <v>0</v>
      </c>
      <c r="V131" s="34">
        <v>274.8</v>
      </c>
      <c r="W131" s="34">
        <v>0</v>
      </c>
      <c r="X131" s="57">
        <v>0</v>
      </c>
      <c r="Y131" s="175">
        <v>0</v>
      </c>
      <c r="Z131" s="222"/>
    </row>
    <row r="132" spans="1:26" s="216" customFormat="1" ht="12.75">
      <c r="A132" s="281">
        <v>925</v>
      </c>
      <c r="B132" s="189"/>
      <c r="C132" s="190"/>
      <c r="D132" s="191"/>
      <c r="E132" s="192">
        <v>30111000</v>
      </c>
      <c r="F132" s="14"/>
      <c r="G132" s="16"/>
      <c r="H132" s="27"/>
      <c r="I132" s="31"/>
      <c r="J132" s="31"/>
      <c r="K132" s="201"/>
      <c r="L132" s="15"/>
      <c r="M132" s="15"/>
      <c r="N132" s="194" t="s">
        <v>761</v>
      </c>
      <c r="O132" s="194" t="s">
        <v>761</v>
      </c>
      <c r="P132" s="18" t="s">
        <v>233</v>
      </c>
      <c r="Q132" s="19">
        <v>240</v>
      </c>
      <c r="R132" s="20"/>
      <c r="S132" s="42" t="s">
        <v>657</v>
      </c>
      <c r="T132" s="34">
        <v>0</v>
      </c>
      <c r="U132" s="34">
        <v>0</v>
      </c>
      <c r="V132" s="34">
        <v>20</v>
      </c>
      <c r="W132" s="34">
        <v>0</v>
      </c>
      <c r="X132" s="57">
        <v>0</v>
      </c>
      <c r="Y132" s="175">
        <v>0</v>
      </c>
      <c r="Z132" s="222"/>
    </row>
    <row r="133" spans="1:26" s="216" customFormat="1" ht="12.75">
      <c r="A133" s="281">
        <v>925</v>
      </c>
      <c r="B133" s="189"/>
      <c r="C133" s="190"/>
      <c r="D133" s="191"/>
      <c r="E133" s="192">
        <v>30111000</v>
      </c>
      <c r="F133" s="14"/>
      <c r="G133" s="16"/>
      <c r="H133" s="27"/>
      <c r="I133" s="31"/>
      <c r="J133" s="31"/>
      <c r="K133" s="201"/>
      <c r="L133" s="15"/>
      <c r="M133" s="15"/>
      <c r="N133" s="194" t="s">
        <v>761</v>
      </c>
      <c r="O133" s="194" t="s">
        <v>765</v>
      </c>
      <c r="P133" s="18" t="s">
        <v>501</v>
      </c>
      <c r="Q133" s="19">
        <v>610</v>
      </c>
      <c r="R133" s="20"/>
      <c r="S133" s="42" t="s">
        <v>657</v>
      </c>
      <c r="T133" s="34">
        <v>0</v>
      </c>
      <c r="U133" s="34">
        <v>0</v>
      </c>
      <c r="V133" s="34">
        <v>1169.3</v>
      </c>
      <c r="W133" s="34">
        <v>0</v>
      </c>
      <c r="X133" s="57">
        <v>0</v>
      </c>
      <c r="Y133" s="175">
        <v>0</v>
      </c>
      <c r="Z133" s="222"/>
    </row>
    <row r="134" spans="1:26" s="216" customFormat="1" ht="12.75">
      <c r="A134" s="281">
        <v>925</v>
      </c>
      <c r="B134" s="189"/>
      <c r="C134" s="190"/>
      <c r="D134" s="191"/>
      <c r="E134" s="192">
        <v>30111000</v>
      </c>
      <c r="F134" s="14"/>
      <c r="G134" s="16"/>
      <c r="H134" s="27"/>
      <c r="I134" s="31"/>
      <c r="J134" s="31"/>
      <c r="K134" s="201"/>
      <c r="L134" s="15"/>
      <c r="M134" s="15"/>
      <c r="N134" s="194" t="s">
        <v>761</v>
      </c>
      <c r="O134" s="194" t="s">
        <v>765</v>
      </c>
      <c r="P134" s="18" t="s">
        <v>501</v>
      </c>
      <c r="Q134" s="19">
        <v>620</v>
      </c>
      <c r="R134" s="20"/>
      <c r="S134" s="42" t="s">
        <v>657</v>
      </c>
      <c r="T134" s="34">
        <v>0</v>
      </c>
      <c r="U134" s="57">
        <v>0</v>
      </c>
      <c r="V134" s="34">
        <v>33.2</v>
      </c>
      <c r="W134" s="34">
        <v>0</v>
      </c>
      <c r="X134" s="57">
        <v>0</v>
      </c>
      <c r="Y134" s="175">
        <v>0</v>
      </c>
      <c r="Z134" s="222"/>
    </row>
    <row r="135" spans="1:26" s="216" customFormat="1" ht="12.75">
      <c r="A135" s="281">
        <v>925</v>
      </c>
      <c r="B135" s="189"/>
      <c r="C135" s="190"/>
      <c r="D135" s="191"/>
      <c r="E135" s="192">
        <v>30111000</v>
      </c>
      <c r="F135" s="14"/>
      <c r="G135" s="16"/>
      <c r="H135" s="27"/>
      <c r="I135" s="31"/>
      <c r="J135" s="31"/>
      <c r="K135" s="201"/>
      <c r="L135" s="15"/>
      <c r="M135" s="15"/>
      <c r="N135" s="194" t="s">
        <v>761</v>
      </c>
      <c r="O135" s="194" t="s">
        <v>765</v>
      </c>
      <c r="P135" s="18" t="s">
        <v>504</v>
      </c>
      <c r="Q135" s="19">
        <v>240</v>
      </c>
      <c r="R135" s="20"/>
      <c r="S135" s="42" t="s">
        <v>657</v>
      </c>
      <c r="T135" s="34">
        <v>165.8</v>
      </c>
      <c r="U135" s="57">
        <v>165.8</v>
      </c>
      <c r="V135" s="34">
        <v>164.7</v>
      </c>
      <c r="W135" s="34">
        <v>0</v>
      </c>
      <c r="X135" s="57">
        <v>0</v>
      </c>
      <c r="Y135" s="175">
        <v>0</v>
      </c>
      <c r="Z135" s="222"/>
    </row>
    <row r="136" spans="1:26" s="216" customFormat="1" ht="12.75">
      <c r="A136" s="281">
        <v>925</v>
      </c>
      <c r="B136" s="189"/>
      <c r="C136" s="190"/>
      <c r="D136" s="191"/>
      <c r="E136" s="192">
        <v>30111000</v>
      </c>
      <c r="F136" s="14"/>
      <c r="G136" s="16"/>
      <c r="H136" s="27"/>
      <c r="I136" s="31"/>
      <c r="J136" s="31"/>
      <c r="K136" s="201"/>
      <c r="L136" s="15"/>
      <c r="M136" s="15"/>
      <c r="N136" s="194" t="s">
        <v>761</v>
      </c>
      <c r="O136" s="194" t="s">
        <v>765</v>
      </c>
      <c r="P136" s="18" t="s">
        <v>505</v>
      </c>
      <c r="Q136" s="19">
        <v>120</v>
      </c>
      <c r="R136" s="20"/>
      <c r="S136" s="42" t="s">
        <v>657</v>
      </c>
      <c r="T136" s="34">
        <v>4438.3</v>
      </c>
      <c r="U136" s="57">
        <v>4438.3</v>
      </c>
      <c r="V136" s="34">
        <v>4625.6</v>
      </c>
      <c r="W136" s="34">
        <v>4788.7</v>
      </c>
      <c r="X136" s="57">
        <v>4788.7</v>
      </c>
      <c r="Y136" s="175">
        <v>4788.7</v>
      </c>
      <c r="Z136" s="222"/>
    </row>
    <row r="137" spans="1:26" s="216" customFormat="1" ht="12.75">
      <c r="A137" s="281">
        <v>925</v>
      </c>
      <c r="B137" s="189"/>
      <c r="C137" s="190"/>
      <c r="D137" s="191"/>
      <c r="E137" s="192">
        <v>30111000</v>
      </c>
      <c r="F137" s="14"/>
      <c r="G137" s="16"/>
      <c r="H137" s="27"/>
      <c r="I137" s="31"/>
      <c r="J137" s="31"/>
      <c r="K137" s="201"/>
      <c r="L137" s="15"/>
      <c r="M137" s="15"/>
      <c r="N137" s="194" t="s">
        <v>761</v>
      </c>
      <c r="O137" s="194" t="s">
        <v>765</v>
      </c>
      <c r="P137" s="18" t="s">
        <v>505</v>
      </c>
      <c r="Q137" s="19">
        <v>240</v>
      </c>
      <c r="R137" s="20"/>
      <c r="S137" s="42" t="s">
        <v>657</v>
      </c>
      <c r="T137" s="34">
        <v>460.8</v>
      </c>
      <c r="U137" s="57">
        <v>460.8</v>
      </c>
      <c r="V137" s="34">
        <v>468.3</v>
      </c>
      <c r="W137" s="34">
        <v>432.9</v>
      </c>
      <c r="X137" s="57">
        <v>432.9</v>
      </c>
      <c r="Y137" s="175">
        <v>432.9</v>
      </c>
      <c r="Z137" s="222"/>
    </row>
    <row r="138" spans="1:26" s="216" customFormat="1" ht="12.75">
      <c r="A138" s="281">
        <v>925</v>
      </c>
      <c r="B138" s="189"/>
      <c r="C138" s="190"/>
      <c r="D138" s="191"/>
      <c r="E138" s="192">
        <v>30111000</v>
      </c>
      <c r="F138" s="14"/>
      <c r="G138" s="16"/>
      <c r="H138" s="27"/>
      <c r="I138" s="31"/>
      <c r="J138" s="31"/>
      <c r="K138" s="201"/>
      <c r="L138" s="15"/>
      <c r="M138" s="15"/>
      <c r="N138" s="194" t="s">
        <v>761</v>
      </c>
      <c r="O138" s="194" t="s">
        <v>765</v>
      </c>
      <c r="P138" s="18" t="s">
        <v>505</v>
      </c>
      <c r="Q138" s="19">
        <v>850</v>
      </c>
      <c r="R138" s="20"/>
      <c r="S138" s="42" t="s">
        <v>657</v>
      </c>
      <c r="T138" s="34">
        <v>17.5</v>
      </c>
      <c r="U138" s="57">
        <v>17.5</v>
      </c>
      <c r="V138" s="34">
        <v>17.6</v>
      </c>
      <c r="W138" s="34">
        <v>17.5</v>
      </c>
      <c r="X138" s="57">
        <v>17.5</v>
      </c>
      <c r="Y138" s="175">
        <v>17.5</v>
      </c>
      <c r="Z138" s="222"/>
    </row>
    <row r="139" spans="1:26" s="216" customFormat="1" ht="12.75">
      <c r="A139" s="281">
        <v>925</v>
      </c>
      <c r="B139" s="189"/>
      <c r="C139" s="190"/>
      <c r="D139" s="191"/>
      <c r="E139" s="192">
        <v>30111000</v>
      </c>
      <c r="F139" s="14"/>
      <c r="G139" s="16"/>
      <c r="H139" s="27"/>
      <c r="I139" s="31"/>
      <c r="J139" s="31"/>
      <c r="K139" s="201"/>
      <c r="L139" s="15"/>
      <c r="M139" s="15"/>
      <c r="N139" s="194" t="s">
        <v>761</v>
      </c>
      <c r="O139" s="194" t="s">
        <v>765</v>
      </c>
      <c r="P139" s="18" t="s">
        <v>506</v>
      </c>
      <c r="Q139" s="19">
        <v>110</v>
      </c>
      <c r="R139" s="20"/>
      <c r="S139" s="42" t="s">
        <v>657</v>
      </c>
      <c r="T139" s="413">
        <v>10998.2</v>
      </c>
      <c r="U139" s="404">
        <v>10998.2</v>
      </c>
      <c r="V139" s="413">
        <v>11056.1</v>
      </c>
      <c r="W139" s="413">
        <v>0</v>
      </c>
      <c r="X139" s="413">
        <v>0</v>
      </c>
      <c r="Y139" s="413">
        <v>0</v>
      </c>
      <c r="Z139" s="222"/>
    </row>
    <row r="140" spans="1:26" s="216" customFormat="1" ht="12.75">
      <c r="A140" s="281">
        <v>925</v>
      </c>
      <c r="B140" s="189"/>
      <c r="C140" s="190"/>
      <c r="D140" s="191"/>
      <c r="E140" s="192">
        <v>30111000</v>
      </c>
      <c r="F140" s="14"/>
      <c r="G140" s="16"/>
      <c r="H140" s="27"/>
      <c r="I140" s="31"/>
      <c r="J140" s="31"/>
      <c r="K140" s="201"/>
      <c r="L140" s="15"/>
      <c r="M140" s="15"/>
      <c r="N140" s="194" t="s">
        <v>761</v>
      </c>
      <c r="O140" s="194" t="s">
        <v>765</v>
      </c>
      <c r="P140" s="18" t="s">
        <v>506</v>
      </c>
      <c r="Q140" s="19">
        <v>240</v>
      </c>
      <c r="R140" s="20"/>
      <c r="S140" s="42" t="s">
        <v>657</v>
      </c>
      <c r="T140" s="34">
        <v>2756.5</v>
      </c>
      <c r="U140" s="57">
        <v>2756.5</v>
      </c>
      <c r="V140" s="34">
        <v>2847.2</v>
      </c>
      <c r="W140" s="34">
        <v>0</v>
      </c>
      <c r="X140" s="34">
        <v>0</v>
      </c>
      <c r="Y140" s="34">
        <v>0</v>
      </c>
      <c r="Z140" s="222"/>
    </row>
    <row r="141" spans="1:26" s="216" customFormat="1" ht="12.75">
      <c r="A141" s="281">
        <v>925</v>
      </c>
      <c r="B141" s="189"/>
      <c r="C141" s="190"/>
      <c r="D141" s="191"/>
      <c r="E141" s="192">
        <v>30111000</v>
      </c>
      <c r="F141" s="14"/>
      <c r="G141" s="16"/>
      <c r="H141" s="27"/>
      <c r="I141" s="31"/>
      <c r="J141" s="31"/>
      <c r="K141" s="201"/>
      <c r="L141" s="15"/>
      <c r="M141" s="15"/>
      <c r="N141" s="194" t="s">
        <v>761</v>
      </c>
      <c r="O141" s="194" t="s">
        <v>765</v>
      </c>
      <c r="P141" s="18" t="s">
        <v>506</v>
      </c>
      <c r="Q141" s="19">
        <v>850</v>
      </c>
      <c r="R141" s="20"/>
      <c r="S141" s="42" t="s">
        <v>657</v>
      </c>
      <c r="T141" s="34">
        <v>33.1</v>
      </c>
      <c r="U141" s="34">
        <v>33.1</v>
      </c>
      <c r="V141" s="34">
        <v>34.4</v>
      </c>
      <c r="W141" s="34">
        <v>0</v>
      </c>
      <c r="X141" s="57">
        <v>0</v>
      </c>
      <c r="Y141" s="175">
        <v>0</v>
      </c>
      <c r="Z141" s="222"/>
    </row>
    <row r="142" spans="1:26" s="216" customFormat="1" ht="12.75">
      <c r="A142" s="281">
        <v>902</v>
      </c>
      <c r="B142" s="189"/>
      <c r="C142" s="190"/>
      <c r="D142" s="191"/>
      <c r="E142" s="192">
        <v>30111000</v>
      </c>
      <c r="F142" s="14"/>
      <c r="G142" s="16"/>
      <c r="H142" s="27"/>
      <c r="I142" s="31"/>
      <c r="J142" s="31"/>
      <c r="K142" s="201"/>
      <c r="L142" s="15"/>
      <c r="M142" s="15"/>
      <c r="N142" s="194" t="s">
        <v>761</v>
      </c>
      <c r="O142" s="194" t="s">
        <v>765</v>
      </c>
      <c r="P142" s="18" t="s">
        <v>506</v>
      </c>
      <c r="Q142" s="19">
        <v>110</v>
      </c>
      <c r="R142" s="20"/>
      <c r="S142" s="42" t="s">
        <v>657</v>
      </c>
      <c r="T142" s="34">
        <v>0</v>
      </c>
      <c r="U142" s="34">
        <v>0</v>
      </c>
      <c r="V142" s="34">
        <v>0</v>
      </c>
      <c r="W142" s="34">
        <v>11052.8</v>
      </c>
      <c r="X142" s="57">
        <v>11052.8</v>
      </c>
      <c r="Y142" s="175">
        <v>11052.8</v>
      </c>
      <c r="Z142" s="222"/>
    </row>
    <row r="143" spans="1:26" s="216" customFormat="1" ht="12.75">
      <c r="A143" s="281">
        <v>902</v>
      </c>
      <c r="B143" s="189"/>
      <c r="C143" s="190"/>
      <c r="D143" s="191"/>
      <c r="E143" s="192">
        <v>30111000</v>
      </c>
      <c r="F143" s="14"/>
      <c r="G143" s="16"/>
      <c r="H143" s="27"/>
      <c r="I143" s="31"/>
      <c r="J143" s="31"/>
      <c r="K143" s="201"/>
      <c r="L143" s="15"/>
      <c r="M143" s="15"/>
      <c r="N143" s="194" t="s">
        <v>761</v>
      </c>
      <c r="O143" s="194" t="s">
        <v>765</v>
      </c>
      <c r="P143" s="18" t="s">
        <v>506</v>
      </c>
      <c r="Q143" s="19">
        <v>240</v>
      </c>
      <c r="R143" s="20"/>
      <c r="S143" s="42" t="s">
        <v>657</v>
      </c>
      <c r="T143" s="34">
        <v>0</v>
      </c>
      <c r="U143" s="34">
        <v>0</v>
      </c>
      <c r="V143" s="34">
        <v>0</v>
      </c>
      <c r="W143" s="34">
        <v>3023.8</v>
      </c>
      <c r="X143" s="57">
        <v>3023.8</v>
      </c>
      <c r="Y143" s="175">
        <v>3023.8</v>
      </c>
      <c r="Z143" s="222"/>
    </row>
    <row r="144" spans="1:26" s="216" customFormat="1" ht="12.75">
      <c r="A144" s="281">
        <v>902</v>
      </c>
      <c r="B144" s="189"/>
      <c r="C144" s="190"/>
      <c r="D144" s="191"/>
      <c r="E144" s="192">
        <v>30111000</v>
      </c>
      <c r="F144" s="14"/>
      <c r="G144" s="16"/>
      <c r="H144" s="27"/>
      <c r="I144" s="31"/>
      <c r="J144" s="31"/>
      <c r="K144" s="201"/>
      <c r="L144" s="15"/>
      <c r="M144" s="15"/>
      <c r="N144" s="194" t="s">
        <v>761</v>
      </c>
      <c r="O144" s="194" t="s">
        <v>765</v>
      </c>
      <c r="P144" s="18" t="s">
        <v>506</v>
      </c>
      <c r="Q144" s="19">
        <v>850</v>
      </c>
      <c r="R144" s="20"/>
      <c r="S144" s="42" t="s">
        <v>657</v>
      </c>
      <c r="T144" s="34">
        <v>0</v>
      </c>
      <c r="U144" s="34">
        <v>0</v>
      </c>
      <c r="V144" s="34">
        <v>0</v>
      </c>
      <c r="W144" s="34">
        <v>33.2</v>
      </c>
      <c r="X144" s="57">
        <v>33.2</v>
      </c>
      <c r="Y144" s="175">
        <v>33.2</v>
      </c>
      <c r="Z144" s="222"/>
    </row>
    <row r="145" spans="1:26" s="216" customFormat="1" ht="12.75">
      <c r="A145" s="281">
        <v>925</v>
      </c>
      <c r="B145" s="189"/>
      <c r="C145" s="190"/>
      <c r="D145" s="191"/>
      <c r="E145" s="192">
        <v>30111000</v>
      </c>
      <c r="F145" s="14"/>
      <c r="G145" s="16"/>
      <c r="H145" s="27"/>
      <c r="I145" s="31"/>
      <c r="J145" s="31"/>
      <c r="K145" s="201"/>
      <c r="L145" s="15"/>
      <c r="M145" s="15"/>
      <c r="N145" s="357" t="s">
        <v>761</v>
      </c>
      <c r="O145" s="357" t="s">
        <v>765</v>
      </c>
      <c r="P145" s="112" t="s">
        <v>507</v>
      </c>
      <c r="Q145" s="19">
        <v>610</v>
      </c>
      <c r="R145" s="20"/>
      <c r="S145" s="135" t="s">
        <v>657</v>
      </c>
      <c r="T145" s="34">
        <v>13104.1</v>
      </c>
      <c r="U145" s="34">
        <v>13104.1</v>
      </c>
      <c r="V145" s="34">
        <v>0</v>
      </c>
      <c r="W145" s="34">
        <v>0</v>
      </c>
      <c r="X145" s="57">
        <v>0</v>
      </c>
      <c r="Y145" s="175">
        <v>0</v>
      </c>
      <c r="Z145" s="222"/>
    </row>
    <row r="146" spans="1:26" s="216" customFormat="1" ht="12.75">
      <c r="A146" s="281">
        <v>925</v>
      </c>
      <c r="B146" s="189"/>
      <c r="C146" s="190"/>
      <c r="D146" s="191"/>
      <c r="E146" s="192">
        <v>30111000</v>
      </c>
      <c r="F146" s="14"/>
      <c r="G146" s="16"/>
      <c r="H146" s="27"/>
      <c r="I146" s="31"/>
      <c r="J146" s="31"/>
      <c r="K146" s="201"/>
      <c r="L146" s="15"/>
      <c r="M146" s="15"/>
      <c r="N146" s="194" t="s">
        <v>761</v>
      </c>
      <c r="O146" s="194" t="s">
        <v>765</v>
      </c>
      <c r="P146" s="18" t="s">
        <v>507</v>
      </c>
      <c r="Q146" s="19">
        <v>110</v>
      </c>
      <c r="R146" s="20"/>
      <c r="S146" s="42" t="s">
        <v>657</v>
      </c>
      <c r="T146" s="34">
        <v>0</v>
      </c>
      <c r="U146" s="34">
        <v>0</v>
      </c>
      <c r="V146" s="34">
        <v>8207.4</v>
      </c>
      <c r="W146" s="34">
        <v>8293.1</v>
      </c>
      <c r="X146" s="57">
        <v>8293.1</v>
      </c>
      <c r="Y146" s="175">
        <v>8293.1</v>
      </c>
      <c r="Z146" s="222"/>
    </row>
    <row r="147" spans="1:26" s="216" customFormat="1" ht="12.75">
      <c r="A147" s="281">
        <v>925</v>
      </c>
      <c r="B147" s="189"/>
      <c r="C147" s="190"/>
      <c r="D147" s="191"/>
      <c r="E147" s="192">
        <v>30111000</v>
      </c>
      <c r="F147" s="14"/>
      <c r="G147" s="16"/>
      <c r="H147" s="27"/>
      <c r="I147" s="31"/>
      <c r="J147" s="31"/>
      <c r="K147" s="201"/>
      <c r="L147" s="15"/>
      <c r="M147" s="15"/>
      <c r="N147" s="194" t="s">
        <v>761</v>
      </c>
      <c r="O147" s="194" t="s">
        <v>765</v>
      </c>
      <c r="P147" s="18" t="s">
        <v>507</v>
      </c>
      <c r="Q147" s="19">
        <v>240</v>
      </c>
      <c r="R147" s="20"/>
      <c r="S147" s="42" t="s">
        <v>657</v>
      </c>
      <c r="T147" s="34">
        <v>0</v>
      </c>
      <c r="U147" s="34">
        <v>0</v>
      </c>
      <c r="V147" s="34">
        <v>5441.2</v>
      </c>
      <c r="W147" s="34">
        <v>5662.4</v>
      </c>
      <c r="X147" s="57">
        <v>5662.4</v>
      </c>
      <c r="Y147" s="175">
        <v>5662.4</v>
      </c>
      <c r="Z147" s="222"/>
    </row>
    <row r="148" spans="1:26" s="216" customFormat="1" ht="12.75">
      <c r="A148" s="281">
        <v>925</v>
      </c>
      <c r="B148" s="189"/>
      <c r="C148" s="190"/>
      <c r="D148" s="191"/>
      <c r="E148" s="192">
        <v>30111000</v>
      </c>
      <c r="F148" s="14"/>
      <c r="G148" s="16"/>
      <c r="H148" s="27"/>
      <c r="I148" s="31"/>
      <c r="J148" s="31"/>
      <c r="K148" s="201"/>
      <c r="L148" s="15"/>
      <c r="M148" s="15"/>
      <c r="N148" s="194" t="s">
        <v>761</v>
      </c>
      <c r="O148" s="194" t="s">
        <v>765</v>
      </c>
      <c r="P148" s="18" t="s">
        <v>507</v>
      </c>
      <c r="Q148" s="19">
        <v>850</v>
      </c>
      <c r="R148" s="20"/>
      <c r="S148" s="42" t="s">
        <v>657</v>
      </c>
      <c r="T148" s="34">
        <v>0</v>
      </c>
      <c r="U148" s="34">
        <v>0</v>
      </c>
      <c r="V148" s="34">
        <v>322.6</v>
      </c>
      <c r="W148" s="34">
        <v>196.6</v>
      </c>
      <c r="X148" s="57">
        <v>196.6</v>
      </c>
      <c r="Y148" s="175">
        <v>196.6</v>
      </c>
      <c r="Z148" s="222"/>
    </row>
    <row r="149" spans="1:26" s="216" customFormat="1" ht="12.75">
      <c r="A149" s="281">
        <v>925</v>
      </c>
      <c r="B149" s="189"/>
      <c r="C149" s="190"/>
      <c r="D149" s="191"/>
      <c r="E149" s="192">
        <v>30111000</v>
      </c>
      <c r="F149" s="14"/>
      <c r="G149" s="16"/>
      <c r="H149" s="27"/>
      <c r="I149" s="31"/>
      <c r="J149" s="31"/>
      <c r="K149" s="201"/>
      <c r="L149" s="15"/>
      <c r="M149" s="15"/>
      <c r="N149" s="194" t="s">
        <v>761</v>
      </c>
      <c r="O149" s="194" t="s">
        <v>765</v>
      </c>
      <c r="P149" s="18" t="s">
        <v>508</v>
      </c>
      <c r="Q149" s="19">
        <v>240</v>
      </c>
      <c r="R149" s="20"/>
      <c r="S149" s="42" t="s">
        <v>657</v>
      </c>
      <c r="T149" s="34">
        <v>516.4</v>
      </c>
      <c r="U149" s="34">
        <v>516.4</v>
      </c>
      <c r="V149" s="34">
        <v>0</v>
      </c>
      <c r="W149" s="34">
        <v>0</v>
      </c>
      <c r="X149" s="57">
        <v>0</v>
      </c>
      <c r="Y149" s="175">
        <v>0</v>
      </c>
      <c r="Z149" s="222"/>
    </row>
    <row r="150" spans="1:26" s="216" customFormat="1" ht="12.75">
      <c r="A150" s="281">
        <v>925</v>
      </c>
      <c r="B150" s="189"/>
      <c r="C150" s="190"/>
      <c r="D150" s="191"/>
      <c r="E150" s="192">
        <v>30111000</v>
      </c>
      <c r="F150" s="14"/>
      <c r="G150" s="16"/>
      <c r="H150" s="27"/>
      <c r="I150" s="31"/>
      <c r="J150" s="31"/>
      <c r="K150" s="201"/>
      <c r="L150" s="15"/>
      <c r="M150" s="15"/>
      <c r="N150" s="194" t="s">
        <v>761</v>
      </c>
      <c r="O150" s="194" t="s">
        <v>765</v>
      </c>
      <c r="P150" s="18" t="s">
        <v>509</v>
      </c>
      <c r="Q150" s="19">
        <v>620</v>
      </c>
      <c r="R150" s="20"/>
      <c r="S150" s="42" t="s">
        <v>657</v>
      </c>
      <c r="T150" s="34">
        <v>349.3</v>
      </c>
      <c r="U150" s="34">
        <v>349.2</v>
      </c>
      <c r="V150" s="34">
        <v>0</v>
      </c>
      <c r="W150" s="34">
        <v>0</v>
      </c>
      <c r="X150" s="57">
        <v>0</v>
      </c>
      <c r="Y150" s="175">
        <v>0</v>
      </c>
      <c r="Z150" s="222"/>
    </row>
    <row r="151" spans="1:26" s="216" customFormat="1" ht="12.75">
      <c r="A151" s="281">
        <v>925</v>
      </c>
      <c r="B151" s="189"/>
      <c r="C151" s="190"/>
      <c r="D151" s="191"/>
      <c r="E151" s="192">
        <v>30111000</v>
      </c>
      <c r="F151" s="14"/>
      <c r="G151" s="16"/>
      <c r="H151" s="27"/>
      <c r="I151" s="31"/>
      <c r="J151" s="31"/>
      <c r="K151" s="201"/>
      <c r="L151" s="15"/>
      <c r="M151" s="15"/>
      <c r="N151" s="194" t="s">
        <v>761</v>
      </c>
      <c r="O151" s="194" t="s">
        <v>765</v>
      </c>
      <c r="P151" s="18" t="s">
        <v>510</v>
      </c>
      <c r="Q151" s="19">
        <v>610</v>
      </c>
      <c r="R151" s="20"/>
      <c r="S151" s="42" t="s">
        <v>657</v>
      </c>
      <c r="T151" s="34">
        <v>3120.6</v>
      </c>
      <c r="U151" s="34">
        <v>3120.6</v>
      </c>
      <c r="V151" s="34">
        <v>127.3</v>
      </c>
      <c r="W151" s="34">
        <v>0</v>
      </c>
      <c r="X151" s="57">
        <v>0</v>
      </c>
      <c r="Y151" s="175">
        <v>0</v>
      </c>
      <c r="Z151" s="222"/>
    </row>
    <row r="152" spans="1:26" s="216" customFormat="1" ht="12.75">
      <c r="A152" s="281">
        <v>925</v>
      </c>
      <c r="B152" s="189"/>
      <c r="C152" s="190"/>
      <c r="D152" s="191"/>
      <c r="E152" s="192">
        <v>30111000</v>
      </c>
      <c r="F152" s="14"/>
      <c r="G152" s="16"/>
      <c r="H152" s="27"/>
      <c r="I152" s="31"/>
      <c r="J152" s="31"/>
      <c r="K152" s="201"/>
      <c r="L152" s="15"/>
      <c r="M152" s="15"/>
      <c r="N152" s="194" t="s">
        <v>761</v>
      </c>
      <c r="O152" s="194" t="s">
        <v>765</v>
      </c>
      <c r="P152" s="18" t="s">
        <v>509</v>
      </c>
      <c r="Q152" s="19">
        <v>610</v>
      </c>
      <c r="R152" s="20"/>
      <c r="S152" s="42" t="s">
        <v>657</v>
      </c>
      <c r="T152" s="34">
        <v>1000</v>
      </c>
      <c r="U152" s="34">
        <v>0</v>
      </c>
      <c r="V152" s="34">
        <v>0</v>
      </c>
      <c r="W152" s="34">
        <v>0</v>
      </c>
      <c r="X152" s="57">
        <v>0</v>
      </c>
      <c r="Y152" s="175">
        <v>0</v>
      </c>
      <c r="Z152" s="222"/>
    </row>
    <row r="153" spans="1:26" s="216" customFormat="1" ht="12.75">
      <c r="A153" s="281">
        <v>925</v>
      </c>
      <c r="B153" s="189"/>
      <c r="C153" s="190"/>
      <c r="D153" s="191"/>
      <c r="E153" s="192">
        <v>30111000</v>
      </c>
      <c r="F153" s="14"/>
      <c r="G153" s="16"/>
      <c r="H153" s="27"/>
      <c r="I153" s="31"/>
      <c r="J153" s="31"/>
      <c r="K153" s="201"/>
      <c r="L153" s="15"/>
      <c r="M153" s="15"/>
      <c r="N153" s="194" t="s">
        <v>761</v>
      </c>
      <c r="O153" s="194" t="s">
        <v>765</v>
      </c>
      <c r="P153" s="18" t="s">
        <v>511</v>
      </c>
      <c r="Q153" s="19">
        <v>610</v>
      </c>
      <c r="R153" s="20"/>
      <c r="S153" s="42" t="s">
        <v>657</v>
      </c>
      <c r="T153" s="34">
        <v>103</v>
      </c>
      <c r="U153" s="34">
        <v>103</v>
      </c>
      <c r="V153" s="34">
        <v>6.7</v>
      </c>
      <c r="W153" s="34">
        <v>0</v>
      </c>
      <c r="X153" s="57">
        <v>0</v>
      </c>
      <c r="Y153" s="175">
        <v>0</v>
      </c>
      <c r="Z153" s="222"/>
    </row>
    <row r="154" spans="1:26" s="216" customFormat="1" ht="12.75">
      <c r="A154" s="281">
        <v>925</v>
      </c>
      <c r="B154" s="189"/>
      <c r="C154" s="190"/>
      <c r="D154" s="191"/>
      <c r="E154" s="192">
        <v>30111000</v>
      </c>
      <c r="F154" s="14"/>
      <c r="G154" s="16"/>
      <c r="H154" s="27"/>
      <c r="I154" s="31"/>
      <c r="J154" s="31"/>
      <c r="K154" s="201"/>
      <c r="L154" s="15"/>
      <c r="M154" s="15"/>
      <c r="N154" s="194" t="s">
        <v>761</v>
      </c>
      <c r="O154" s="194" t="s">
        <v>765</v>
      </c>
      <c r="P154" s="18" t="s">
        <v>512</v>
      </c>
      <c r="Q154" s="19">
        <v>610</v>
      </c>
      <c r="R154" s="20"/>
      <c r="S154" s="42" t="s">
        <v>657</v>
      </c>
      <c r="T154" s="34">
        <v>117.1</v>
      </c>
      <c r="U154" s="34">
        <v>117.1</v>
      </c>
      <c r="V154" s="34">
        <v>0</v>
      </c>
      <c r="W154" s="34">
        <v>0</v>
      </c>
      <c r="X154" s="57">
        <v>0</v>
      </c>
      <c r="Y154" s="175">
        <v>0</v>
      </c>
      <c r="Z154" s="222"/>
    </row>
    <row r="155" spans="1:26" s="216" customFormat="1" ht="12.75">
      <c r="A155" s="281">
        <v>925</v>
      </c>
      <c r="B155" s="189"/>
      <c r="C155" s="190"/>
      <c r="D155" s="191"/>
      <c r="E155" s="192">
        <v>30111000</v>
      </c>
      <c r="F155" s="14"/>
      <c r="G155" s="16"/>
      <c r="H155" s="27"/>
      <c r="I155" s="31"/>
      <c r="J155" s="31"/>
      <c r="K155" s="201"/>
      <c r="L155" s="15"/>
      <c r="M155" s="15"/>
      <c r="N155" s="194" t="s">
        <v>761</v>
      </c>
      <c r="O155" s="194" t="s">
        <v>765</v>
      </c>
      <c r="P155" s="18" t="s">
        <v>513</v>
      </c>
      <c r="Q155" s="19">
        <v>610</v>
      </c>
      <c r="R155" s="20"/>
      <c r="S155" s="42" t="s">
        <v>657</v>
      </c>
      <c r="T155" s="34">
        <v>30.4</v>
      </c>
      <c r="U155" s="57">
        <v>30.4</v>
      </c>
      <c r="V155" s="34">
        <v>0</v>
      </c>
      <c r="W155" s="34">
        <v>0</v>
      </c>
      <c r="X155" s="57">
        <v>0</v>
      </c>
      <c r="Y155" s="175">
        <v>0</v>
      </c>
      <c r="Z155" s="222"/>
    </row>
    <row r="156" spans="1:26" s="216" customFormat="1" ht="12.75">
      <c r="A156" s="281">
        <v>925</v>
      </c>
      <c r="B156" s="189"/>
      <c r="C156" s="190"/>
      <c r="D156" s="191"/>
      <c r="E156" s="192">
        <v>30111000</v>
      </c>
      <c r="F156" s="14"/>
      <c r="G156" s="16"/>
      <c r="H156" s="27"/>
      <c r="I156" s="31"/>
      <c r="J156" s="31"/>
      <c r="K156" s="201"/>
      <c r="L156" s="15"/>
      <c r="M156" s="15"/>
      <c r="N156" s="194" t="s">
        <v>761</v>
      </c>
      <c r="O156" s="194" t="s">
        <v>765</v>
      </c>
      <c r="P156" s="18" t="s">
        <v>514</v>
      </c>
      <c r="Q156" s="19">
        <v>610</v>
      </c>
      <c r="R156" s="20"/>
      <c r="S156" s="42" t="s">
        <v>657</v>
      </c>
      <c r="T156" s="34">
        <v>452.5</v>
      </c>
      <c r="U156" s="57">
        <v>452.5</v>
      </c>
      <c r="V156" s="34">
        <v>0</v>
      </c>
      <c r="W156" s="34">
        <v>0</v>
      </c>
      <c r="X156" s="57">
        <v>0</v>
      </c>
      <c r="Y156" s="175">
        <v>0</v>
      </c>
      <c r="Z156" s="222"/>
    </row>
    <row r="157" spans="1:26" s="216" customFormat="1" ht="12.75">
      <c r="A157" s="281">
        <v>925</v>
      </c>
      <c r="B157" s="189"/>
      <c r="C157" s="190"/>
      <c r="D157" s="191"/>
      <c r="E157" s="192">
        <v>30111000</v>
      </c>
      <c r="F157" s="14"/>
      <c r="G157" s="16"/>
      <c r="H157" s="27"/>
      <c r="I157" s="31"/>
      <c r="J157" s="31"/>
      <c r="K157" s="201"/>
      <c r="L157" s="15"/>
      <c r="M157" s="15"/>
      <c r="N157" s="194" t="s">
        <v>761</v>
      </c>
      <c r="O157" s="194" t="s">
        <v>765</v>
      </c>
      <c r="P157" s="18" t="s">
        <v>511</v>
      </c>
      <c r="Q157" s="19">
        <v>620</v>
      </c>
      <c r="R157" s="20"/>
      <c r="S157" s="42" t="s">
        <v>657</v>
      </c>
      <c r="T157" s="34">
        <v>5</v>
      </c>
      <c r="U157" s="57">
        <v>5</v>
      </c>
      <c r="V157" s="34">
        <v>0</v>
      </c>
      <c r="W157" s="34">
        <v>0</v>
      </c>
      <c r="X157" s="57">
        <v>0</v>
      </c>
      <c r="Y157" s="175">
        <v>0</v>
      </c>
      <c r="Z157" s="222"/>
    </row>
    <row r="158" spans="1:26" s="216" customFormat="1" ht="12.75">
      <c r="A158" s="281">
        <v>925</v>
      </c>
      <c r="B158" s="189"/>
      <c r="C158" s="190"/>
      <c r="D158" s="191"/>
      <c r="E158" s="192">
        <v>30111000</v>
      </c>
      <c r="F158" s="14"/>
      <c r="G158" s="16"/>
      <c r="H158" s="27"/>
      <c r="I158" s="31"/>
      <c r="J158" s="31"/>
      <c r="K158" s="201"/>
      <c r="L158" s="15"/>
      <c r="M158" s="15"/>
      <c r="N158" s="194" t="s">
        <v>761</v>
      </c>
      <c r="O158" s="194" t="s">
        <v>765</v>
      </c>
      <c r="P158" s="18" t="s">
        <v>512</v>
      </c>
      <c r="Q158" s="19">
        <v>620</v>
      </c>
      <c r="R158" s="20"/>
      <c r="S158" s="42" t="s">
        <v>657</v>
      </c>
      <c r="T158" s="34">
        <v>7.3</v>
      </c>
      <c r="U158" s="57">
        <v>7.3</v>
      </c>
      <c r="V158" s="34">
        <v>0</v>
      </c>
      <c r="W158" s="34">
        <v>0</v>
      </c>
      <c r="X158" s="57">
        <v>0</v>
      </c>
      <c r="Y158" s="175">
        <v>0</v>
      </c>
      <c r="Z158" s="222"/>
    </row>
    <row r="159" spans="1:26" s="216" customFormat="1" ht="12.75">
      <c r="A159" s="281">
        <v>925</v>
      </c>
      <c r="B159" s="189"/>
      <c r="C159" s="190"/>
      <c r="D159" s="191"/>
      <c r="E159" s="192">
        <v>30111000</v>
      </c>
      <c r="F159" s="14"/>
      <c r="G159" s="16"/>
      <c r="H159" s="27"/>
      <c r="I159" s="31"/>
      <c r="J159" s="31"/>
      <c r="K159" s="201"/>
      <c r="L159" s="15"/>
      <c r="M159" s="15"/>
      <c r="N159" s="194" t="s">
        <v>761</v>
      </c>
      <c r="O159" s="194" t="s">
        <v>765</v>
      </c>
      <c r="P159" s="18" t="s">
        <v>515</v>
      </c>
      <c r="Q159" s="19">
        <v>610</v>
      </c>
      <c r="R159" s="20"/>
      <c r="S159" s="42" t="s">
        <v>657</v>
      </c>
      <c r="T159" s="34">
        <v>297</v>
      </c>
      <c r="U159" s="57">
        <v>297</v>
      </c>
      <c r="V159" s="34">
        <v>447.6</v>
      </c>
      <c r="W159" s="34">
        <v>0</v>
      </c>
      <c r="X159" s="57">
        <v>0</v>
      </c>
      <c r="Y159" s="175">
        <v>0</v>
      </c>
      <c r="Z159" s="222"/>
    </row>
    <row r="160" spans="1:26" s="216" customFormat="1" ht="12.75">
      <c r="A160" s="281">
        <v>925</v>
      </c>
      <c r="B160" s="189"/>
      <c r="C160" s="190"/>
      <c r="D160" s="191"/>
      <c r="E160" s="192">
        <v>30111000</v>
      </c>
      <c r="F160" s="14"/>
      <c r="G160" s="16"/>
      <c r="H160" s="27"/>
      <c r="I160" s="31"/>
      <c r="J160" s="31"/>
      <c r="K160" s="201"/>
      <c r="L160" s="15"/>
      <c r="M160" s="15"/>
      <c r="N160" s="194" t="s">
        <v>761</v>
      </c>
      <c r="O160" s="194" t="s">
        <v>765</v>
      </c>
      <c r="P160" s="18" t="s">
        <v>516</v>
      </c>
      <c r="Q160" s="19">
        <v>610</v>
      </c>
      <c r="R160" s="20"/>
      <c r="S160" s="42" t="s">
        <v>657</v>
      </c>
      <c r="T160" s="34">
        <v>15.7</v>
      </c>
      <c r="U160" s="57">
        <v>15.7</v>
      </c>
      <c r="V160" s="34">
        <v>31</v>
      </c>
      <c r="W160" s="34">
        <v>0</v>
      </c>
      <c r="X160" s="57">
        <v>0</v>
      </c>
      <c r="Y160" s="175">
        <v>0</v>
      </c>
      <c r="Z160" s="222"/>
    </row>
    <row r="161" spans="1:26" s="216" customFormat="1" ht="12.75">
      <c r="A161" s="281">
        <v>925</v>
      </c>
      <c r="B161" s="189"/>
      <c r="C161" s="190"/>
      <c r="D161" s="191"/>
      <c r="E161" s="192">
        <v>30111000</v>
      </c>
      <c r="F161" s="14"/>
      <c r="G161" s="16"/>
      <c r="H161" s="27"/>
      <c r="I161" s="31"/>
      <c r="J161" s="31"/>
      <c r="K161" s="201"/>
      <c r="L161" s="15"/>
      <c r="M161" s="15"/>
      <c r="N161" s="194" t="s">
        <v>761</v>
      </c>
      <c r="O161" s="194" t="s">
        <v>765</v>
      </c>
      <c r="P161" s="18" t="s">
        <v>484</v>
      </c>
      <c r="Q161" s="19">
        <v>610</v>
      </c>
      <c r="R161" s="20"/>
      <c r="S161" s="42" t="s">
        <v>657</v>
      </c>
      <c r="T161" s="34">
        <v>0</v>
      </c>
      <c r="U161" s="57">
        <v>0</v>
      </c>
      <c r="V161" s="34">
        <v>959.9</v>
      </c>
      <c r="W161" s="34">
        <v>0</v>
      </c>
      <c r="X161" s="57">
        <v>0</v>
      </c>
      <c r="Y161" s="175">
        <v>0</v>
      </c>
      <c r="Z161" s="222"/>
    </row>
    <row r="162" spans="1:26" s="216" customFormat="1" ht="12.75">
      <c r="A162" s="281">
        <v>925</v>
      </c>
      <c r="B162" s="189"/>
      <c r="C162" s="190"/>
      <c r="D162" s="191"/>
      <c r="E162" s="192">
        <v>30111000</v>
      </c>
      <c r="F162" s="14"/>
      <c r="G162" s="16"/>
      <c r="H162" s="27"/>
      <c r="I162" s="31"/>
      <c r="J162" s="31"/>
      <c r="K162" s="201"/>
      <c r="L162" s="15"/>
      <c r="M162" s="15"/>
      <c r="N162" s="194" t="s">
        <v>761</v>
      </c>
      <c r="O162" s="194" t="s">
        <v>765</v>
      </c>
      <c r="P162" s="18" t="s">
        <v>517</v>
      </c>
      <c r="Q162" s="19">
        <v>610</v>
      </c>
      <c r="R162" s="20"/>
      <c r="S162" s="42" t="s">
        <v>657</v>
      </c>
      <c r="T162" s="34">
        <v>4392.7</v>
      </c>
      <c r="U162" s="34">
        <v>4392.7</v>
      </c>
      <c r="V162" s="34">
        <v>3891.5</v>
      </c>
      <c r="W162" s="34">
        <v>2359.7</v>
      </c>
      <c r="X162" s="57">
        <v>0</v>
      </c>
      <c r="Y162" s="175">
        <v>0</v>
      </c>
      <c r="Z162" s="222"/>
    </row>
    <row r="163" spans="1:26" s="216" customFormat="1" ht="12.75">
      <c r="A163" s="281">
        <v>925</v>
      </c>
      <c r="B163" s="189"/>
      <c r="C163" s="190"/>
      <c r="D163" s="191"/>
      <c r="E163" s="192">
        <v>30111000</v>
      </c>
      <c r="F163" s="14"/>
      <c r="G163" s="16"/>
      <c r="H163" s="27"/>
      <c r="I163" s="31"/>
      <c r="J163" s="31"/>
      <c r="K163" s="201"/>
      <c r="L163" s="15"/>
      <c r="M163" s="15"/>
      <c r="N163" s="194" t="s">
        <v>761</v>
      </c>
      <c r="O163" s="194" t="s">
        <v>765</v>
      </c>
      <c r="P163" s="18" t="s">
        <v>517</v>
      </c>
      <c r="Q163" s="19">
        <v>620</v>
      </c>
      <c r="R163" s="20"/>
      <c r="S163" s="42" t="s">
        <v>657</v>
      </c>
      <c r="T163" s="34">
        <v>517.5</v>
      </c>
      <c r="U163" s="34">
        <v>517.5</v>
      </c>
      <c r="V163" s="34">
        <v>522</v>
      </c>
      <c r="W163" s="34">
        <v>350</v>
      </c>
      <c r="X163" s="57">
        <v>0</v>
      </c>
      <c r="Y163" s="175">
        <v>0</v>
      </c>
      <c r="Z163" s="222"/>
    </row>
    <row r="164" spans="1:26" s="216" customFormat="1" ht="12.75">
      <c r="A164" s="281">
        <v>925</v>
      </c>
      <c r="B164" s="189"/>
      <c r="C164" s="190"/>
      <c r="D164" s="191"/>
      <c r="E164" s="192">
        <v>30111000</v>
      </c>
      <c r="F164" s="14"/>
      <c r="G164" s="16"/>
      <c r="H164" s="27"/>
      <c r="I164" s="31"/>
      <c r="J164" s="31"/>
      <c r="K164" s="201"/>
      <c r="L164" s="15"/>
      <c r="M164" s="15"/>
      <c r="N164" s="194" t="s">
        <v>761</v>
      </c>
      <c r="O164" s="194" t="s">
        <v>765</v>
      </c>
      <c r="P164" s="18" t="s">
        <v>483</v>
      </c>
      <c r="Q164" s="19">
        <v>610</v>
      </c>
      <c r="R164" s="20"/>
      <c r="S164" s="42" t="s">
        <v>657</v>
      </c>
      <c r="T164" s="34">
        <v>193.5</v>
      </c>
      <c r="U164" s="34">
        <v>193.5</v>
      </c>
      <c r="V164" s="34">
        <v>10.3</v>
      </c>
      <c r="W164" s="34">
        <v>0</v>
      </c>
      <c r="X164" s="57">
        <v>0</v>
      </c>
      <c r="Y164" s="175">
        <v>0</v>
      </c>
      <c r="Z164" s="222"/>
    </row>
    <row r="165" spans="1:26" s="216" customFormat="1" ht="12.75">
      <c r="A165" s="281">
        <v>925</v>
      </c>
      <c r="B165" s="189"/>
      <c r="C165" s="190"/>
      <c r="D165" s="191"/>
      <c r="E165" s="192">
        <v>30111000</v>
      </c>
      <c r="F165" s="14"/>
      <c r="G165" s="16"/>
      <c r="H165" s="27"/>
      <c r="I165" s="31"/>
      <c r="J165" s="31"/>
      <c r="K165" s="201"/>
      <c r="L165" s="15"/>
      <c r="M165" s="15"/>
      <c r="N165" s="194" t="s">
        <v>761</v>
      </c>
      <c r="O165" s="194" t="s">
        <v>765</v>
      </c>
      <c r="P165" s="18" t="s">
        <v>518</v>
      </c>
      <c r="Q165" s="19">
        <v>610</v>
      </c>
      <c r="R165" s="20"/>
      <c r="S165" s="42" t="s">
        <v>657</v>
      </c>
      <c r="T165" s="34">
        <v>119.6</v>
      </c>
      <c r="U165" s="34">
        <v>119.6</v>
      </c>
      <c r="V165" s="34">
        <v>0</v>
      </c>
      <c r="W165" s="34">
        <v>0</v>
      </c>
      <c r="X165" s="57">
        <v>0</v>
      </c>
      <c r="Y165" s="175">
        <v>0</v>
      </c>
      <c r="Z165" s="222"/>
    </row>
    <row r="166" spans="1:26" s="216" customFormat="1" ht="12.75">
      <c r="A166" s="281">
        <v>925</v>
      </c>
      <c r="B166" s="189"/>
      <c r="C166" s="190"/>
      <c r="D166" s="191"/>
      <c r="E166" s="192">
        <v>30111000</v>
      </c>
      <c r="F166" s="14"/>
      <c r="G166" s="16"/>
      <c r="H166" s="27"/>
      <c r="I166" s="31"/>
      <c r="J166" s="31"/>
      <c r="K166" s="201"/>
      <c r="L166" s="15"/>
      <c r="M166" s="15"/>
      <c r="N166" s="194" t="s">
        <v>761</v>
      </c>
      <c r="O166" s="194" t="s">
        <v>765</v>
      </c>
      <c r="P166" s="18" t="s">
        <v>518</v>
      </c>
      <c r="Q166" s="19">
        <v>240</v>
      </c>
      <c r="R166" s="20"/>
      <c r="S166" s="42" t="s">
        <v>657</v>
      </c>
      <c r="T166" s="34">
        <v>27.2</v>
      </c>
      <c r="U166" s="34">
        <v>27.1</v>
      </c>
      <c r="V166" s="34">
        <v>208.6</v>
      </c>
      <c r="W166" s="34">
        <v>0</v>
      </c>
      <c r="X166" s="57">
        <v>0</v>
      </c>
      <c r="Y166" s="175">
        <v>0</v>
      </c>
      <c r="Z166" s="222"/>
    </row>
    <row r="167" spans="1:26" s="216" customFormat="1" ht="12.75">
      <c r="A167" s="281">
        <v>925</v>
      </c>
      <c r="B167" s="189"/>
      <c r="C167" s="190"/>
      <c r="D167" s="191"/>
      <c r="E167" s="192">
        <v>30111000</v>
      </c>
      <c r="F167" s="14"/>
      <c r="G167" s="16"/>
      <c r="H167" s="27"/>
      <c r="I167" s="31"/>
      <c r="J167" s="31"/>
      <c r="K167" s="201"/>
      <c r="L167" s="15"/>
      <c r="M167" s="15"/>
      <c r="N167" s="194" t="s">
        <v>761</v>
      </c>
      <c r="O167" s="194" t="s">
        <v>765</v>
      </c>
      <c r="P167" s="18" t="s">
        <v>519</v>
      </c>
      <c r="Q167" s="19">
        <v>240</v>
      </c>
      <c r="R167" s="20"/>
      <c r="S167" s="42" t="s">
        <v>657</v>
      </c>
      <c r="T167" s="34">
        <v>138</v>
      </c>
      <c r="U167" s="34">
        <v>138</v>
      </c>
      <c r="V167" s="34">
        <v>162.5</v>
      </c>
      <c r="W167" s="34">
        <v>0</v>
      </c>
      <c r="X167" s="57">
        <v>0</v>
      </c>
      <c r="Y167" s="175">
        <v>0</v>
      </c>
      <c r="Z167" s="222"/>
    </row>
    <row r="168" spans="1:26" s="216" customFormat="1" ht="12.75">
      <c r="A168" s="281">
        <v>925</v>
      </c>
      <c r="B168" s="189"/>
      <c r="C168" s="190"/>
      <c r="D168" s="191"/>
      <c r="E168" s="192">
        <v>30111000</v>
      </c>
      <c r="F168" s="14"/>
      <c r="G168" s="16"/>
      <c r="H168" s="27"/>
      <c r="I168" s="31"/>
      <c r="J168" s="31"/>
      <c r="K168" s="201"/>
      <c r="L168" s="15"/>
      <c r="M168" s="15"/>
      <c r="N168" s="194" t="s">
        <v>761</v>
      </c>
      <c r="O168" s="194" t="s">
        <v>765</v>
      </c>
      <c r="P168" s="18" t="s">
        <v>520</v>
      </c>
      <c r="Q168" s="19">
        <v>610</v>
      </c>
      <c r="R168" s="20"/>
      <c r="S168" s="42" t="s">
        <v>657</v>
      </c>
      <c r="T168" s="34">
        <v>34.4</v>
      </c>
      <c r="U168" s="34">
        <v>34.4</v>
      </c>
      <c r="V168" s="34">
        <v>0</v>
      </c>
      <c r="W168" s="34">
        <v>0</v>
      </c>
      <c r="X168" s="57">
        <v>0</v>
      </c>
      <c r="Y168" s="175">
        <v>0</v>
      </c>
      <c r="Z168" s="222"/>
    </row>
    <row r="169" spans="1:26" s="216" customFormat="1" ht="12.75">
      <c r="A169" s="281">
        <v>925</v>
      </c>
      <c r="B169" s="189"/>
      <c r="C169" s="190"/>
      <c r="D169" s="191"/>
      <c r="E169" s="192">
        <v>30111000</v>
      </c>
      <c r="F169" s="14"/>
      <c r="G169" s="16"/>
      <c r="H169" s="27"/>
      <c r="I169" s="31"/>
      <c r="J169" s="31"/>
      <c r="K169" s="201"/>
      <c r="L169" s="15"/>
      <c r="M169" s="15"/>
      <c r="N169" s="194" t="s">
        <v>761</v>
      </c>
      <c r="O169" s="194" t="s">
        <v>765</v>
      </c>
      <c r="P169" s="18" t="s">
        <v>520</v>
      </c>
      <c r="Q169" s="19">
        <v>240</v>
      </c>
      <c r="R169" s="20"/>
      <c r="S169" s="42" t="s">
        <v>657</v>
      </c>
      <c r="T169" s="34">
        <v>45.6</v>
      </c>
      <c r="U169" s="34">
        <v>45.6</v>
      </c>
      <c r="V169" s="34">
        <v>65.3</v>
      </c>
      <c r="W169" s="34">
        <v>0</v>
      </c>
      <c r="X169" s="57">
        <v>0</v>
      </c>
      <c r="Y169" s="175">
        <v>0</v>
      </c>
      <c r="Z169" s="222"/>
    </row>
    <row r="170" spans="1:26" s="216" customFormat="1" ht="12.75">
      <c r="A170" s="281">
        <v>925</v>
      </c>
      <c r="B170" s="189"/>
      <c r="C170" s="190"/>
      <c r="D170" s="191"/>
      <c r="E170" s="192">
        <v>30111000</v>
      </c>
      <c r="F170" s="14"/>
      <c r="G170" s="16"/>
      <c r="H170" s="27"/>
      <c r="I170" s="31"/>
      <c r="J170" s="31"/>
      <c r="K170" s="201"/>
      <c r="L170" s="15"/>
      <c r="M170" s="15"/>
      <c r="N170" s="194" t="s">
        <v>761</v>
      </c>
      <c r="O170" s="194" t="s">
        <v>765</v>
      </c>
      <c r="P170" s="18" t="s">
        <v>521</v>
      </c>
      <c r="Q170" s="19">
        <v>610</v>
      </c>
      <c r="R170" s="20"/>
      <c r="S170" s="42" t="s">
        <v>657</v>
      </c>
      <c r="T170" s="34">
        <v>332.7</v>
      </c>
      <c r="U170" s="34">
        <v>332.7</v>
      </c>
      <c r="V170" s="34">
        <v>0</v>
      </c>
      <c r="W170" s="34">
        <v>0</v>
      </c>
      <c r="X170" s="57">
        <v>0</v>
      </c>
      <c r="Y170" s="175">
        <v>0</v>
      </c>
      <c r="Z170" s="222"/>
    </row>
    <row r="171" spans="1:26" s="216" customFormat="1" ht="12.75">
      <c r="A171" s="281">
        <v>925</v>
      </c>
      <c r="B171" s="189"/>
      <c r="C171" s="190"/>
      <c r="D171" s="191"/>
      <c r="E171" s="192">
        <v>30111000</v>
      </c>
      <c r="F171" s="14"/>
      <c r="G171" s="16"/>
      <c r="H171" s="27"/>
      <c r="I171" s="31"/>
      <c r="J171" s="31"/>
      <c r="K171" s="201"/>
      <c r="L171" s="15"/>
      <c r="M171" s="15"/>
      <c r="N171" s="194" t="s">
        <v>761</v>
      </c>
      <c r="O171" s="194" t="s">
        <v>765</v>
      </c>
      <c r="P171" s="18" t="s">
        <v>521</v>
      </c>
      <c r="Q171" s="19">
        <v>240</v>
      </c>
      <c r="R171" s="20"/>
      <c r="S171" s="42" t="s">
        <v>657</v>
      </c>
      <c r="T171" s="34">
        <v>20</v>
      </c>
      <c r="U171" s="34">
        <v>20</v>
      </c>
      <c r="V171" s="34">
        <v>397.5</v>
      </c>
      <c r="W171" s="34">
        <v>0</v>
      </c>
      <c r="X171" s="57">
        <v>0</v>
      </c>
      <c r="Y171" s="175">
        <v>0</v>
      </c>
      <c r="Z171" s="222"/>
    </row>
    <row r="172" spans="1:26" s="216" customFormat="1" ht="12.75">
      <c r="A172" s="281">
        <v>926</v>
      </c>
      <c r="B172" s="189"/>
      <c r="C172" s="190"/>
      <c r="D172" s="191"/>
      <c r="E172" s="192">
        <v>30111000</v>
      </c>
      <c r="F172" s="14"/>
      <c r="G172" s="16"/>
      <c r="H172" s="27"/>
      <c r="I172" s="31"/>
      <c r="J172" s="31"/>
      <c r="K172" s="288"/>
      <c r="L172" s="317"/>
      <c r="M172" s="15"/>
      <c r="N172" s="357" t="s">
        <v>761</v>
      </c>
      <c r="O172" s="357" t="s">
        <v>762</v>
      </c>
      <c r="P172" s="135" t="s">
        <v>157</v>
      </c>
      <c r="Q172" s="19">
        <v>610</v>
      </c>
      <c r="R172" s="20"/>
      <c r="S172" s="135" t="s">
        <v>657</v>
      </c>
      <c r="T172" s="34">
        <v>18610.2</v>
      </c>
      <c r="U172" s="34">
        <v>18610.2</v>
      </c>
      <c r="V172" s="34">
        <v>21253.5</v>
      </c>
      <c r="W172" s="34">
        <v>0</v>
      </c>
      <c r="X172" s="57">
        <v>0</v>
      </c>
      <c r="Y172" s="175">
        <v>0</v>
      </c>
      <c r="Z172" s="222"/>
    </row>
    <row r="173" spans="1:26" s="216" customFormat="1" ht="12.75">
      <c r="A173" s="281">
        <v>926</v>
      </c>
      <c r="B173" s="189"/>
      <c r="C173" s="190"/>
      <c r="D173" s="191"/>
      <c r="E173" s="192">
        <v>30111000</v>
      </c>
      <c r="F173" s="14"/>
      <c r="G173" s="16"/>
      <c r="H173" s="27"/>
      <c r="I173" s="31"/>
      <c r="J173" s="31"/>
      <c r="K173" s="288"/>
      <c r="L173" s="317"/>
      <c r="M173" s="15"/>
      <c r="N173" s="357" t="s">
        <v>761</v>
      </c>
      <c r="O173" s="357" t="s">
        <v>79</v>
      </c>
      <c r="P173" s="135" t="s">
        <v>157</v>
      </c>
      <c r="Q173" s="19">
        <v>610</v>
      </c>
      <c r="R173" s="20"/>
      <c r="S173" s="135" t="s">
        <v>657</v>
      </c>
      <c r="T173" s="34">
        <v>0</v>
      </c>
      <c r="U173" s="34">
        <v>0</v>
      </c>
      <c r="V173" s="34">
        <v>0</v>
      </c>
      <c r="W173" s="34">
        <v>23884.7</v>
      </c>
      <c r="X173" s="57">
        <v>23884.7</v>
      </c>
      <c r="Y173" s="175">
        <v>23884.7</v>
      </c>
      <c r="Z173" s="222"/>
    </row>
    <row r="174" spans="1:26" s="216" customFormat="1" ht="12.75">
      <c r="A174" s="281">
        <v>926</v>
      </c>
      <c r="B174" s="189"/>
      <c r="C174" s="190"/>
      <c r="D174" s="191"/>
      <c r="E174" s="192">
        <v>30111000</v>
      </c>
      <c r="F174" s="14"/>
      <c r="G174" s="16"/>
      <c r="H174" s="27"/>
      <c r="I174" s="31"/>
      <c r="J174" s="31"/>
      <c r="K174" s="358"/>
      <c r="L174" s="317"/>
      <c r="M174" s="110"/>
      <c r="N174" s="357" t="s">
        <v>761</v>
      </c>
      <c r="O174" s="357" t="s">
        <v>762</v>
      </c>
      <c r="P174" s="135" t="s">
        <v>158</v>
      </c>
      <c r="Q174" s="19">
        <v>610</v>
      </c>
      <c r="R174" s="20"/>
      <c r="S174" s="135" t="s">
        <v>657</v>
      </c>
      <c r="T174" s="34">
        <v>47</v>
      </c>
      <c r="U174" s="34">
        <v>47</v>
      </c>
      <c r="V174" s="34">
        <v>0</v>
      </c>
      <c r="W174" s="34">
        <v>0</v>
      </c>
      <c r="X174" s="57">
        <v>0</v>
      </c>
      <c r="Y174" s="175">
        <v>0</v>
      </c>
      <c r="Z174" s="222"/>
    </row>
    <row r="175" spans="1:26" s="216" customFormat="1" ht="12.75">
      <c r="A175" s="281">
        <v>926</v>
      </c>
      <c r="B175" s="189"/>
      <c r="C175" s="190"/>
      <c r="D175" s="191"/>
      <c r="E175" s="192">
        <v>30111000</v>
      </c>
      <c r="F175" s="14"/>
      <c r="G175" s="16"/>
      <c r="H175" s="27"/>
      <c r="I175" s="31"/>
      <c r="J175" s="31"/>
      <c r="K175" s="201"/>
      <c r="L175" s="15"/>
      <c r="M175" s="15"/>
      <c r="N175" s="357" t="s">
        <v>761</v>
      </c>
      <c r="O175" s="357" t="s">
        <v>762</v>
      </c>
      <c r="P175" s="135" t="s">
        <v>236</v>
      </c>
      <c r="Q175" s="19">
        <v>610</v>
      </c>
      <c r="R175" s="20"/>
      <c r="S175" s="135" t="s">
        <v>657</v>
      </c>
      <c r="T175" s="34">
        <v>0</v>
      </c>
      <c r="U175" s="34">
        <v>0</v>
      </c>
      <c r="V175" s="34">
        <v>110</v>
      </c>
      <c r="W175" s="34">
        <v>0</v>
      </c>
      <c r="X175" s="57">
        <v>0</v>
      </c>
      <c r="Y175" s="175">
        <v>0</v>
      </c>
      <c r="Z175" s="222"/>
    </row>
    <row r="176" spans="1:26" s="216" customFormat="1" ht="12.75">
      <c r="A176" s="505">
        <v>926</v>
      </c>
      <c r="B176" s="189"/>
      <c r="C176" s="190"/>
      <c r="D176" s="191"/>
      <c r="E176" s="192">
        <v>30111000</v>
      </c>
      <c r="F176" s="14"/>
      <c r="G176" s="16"/>
      <c r="H176" s="27"/>
      <c r="I176" s="31"/>
      <c r="J176" s="31"/>
      <c r="K176" s="201"/>
      <c r="L176" s="15"/>
      <c r="M176" s="15"/>
      <c r="N176" s="357" t="s">
        <v>761</v>
      </c>
      <c r="O176" s="357" t="s">
        <v>762</v>
      </c>
      <c r="P176" s="135" t="s">
        <v>237</v>
      </c>
      <c r="Q176" s="19">
        <v>610</v>
      </c>
      <c r="R176" s="20"/>
      <c r="S176" s="135" t="s">
        <v>657</v>
      </c>
      <c r="T176" s="34">
        <v>0</v>
      </c>
      <c r="U176" s="34">
        <v>0</v>
      </c>
      <c r="V176" s="34">
        <v>22.2</v>
      </c>
      <c r="W176" s="34">
        <v>0</v>
      </c>
      <c r="X176" s="57">
        <v>0</v>
      </c>
      <c r="Y176" s="175">
        <v>0</v>
      </c>
      <c r="Z176" s="222"/>
    </row>
    <row r="177" spans="1:26" s="216" customFormat="1" ht="12.75">
      <c r="A177" s="505" t="s">
        <v>147</v>
      </c>
      <c r="B177" s="189"/>
      <c r="C177" s="190"/>
      <c r="D177" s="191"/>
      <c r="E177" s="192">
        <v>30111000</v>
      </c>
      <c r="F177" s="14"/>
      <c r="G177" s="16"/>
      <c r="H177" s="27"/>
      <c r="I177" s="31"/>
      <c r="J177" s="31"/>
      <c r="K177" s="201"/>
      <c r="L177" s="15"/>
      <c r="M177" s="15"/>
      <c r="N177" s="357" t="s">
        <v>761</v>
      </c>
      <c r="O177" s="357" t="s">
        <v>79</v>
      </c>
      <c r="P177" s="135" t="s">
        <v>237</v>
      </c>
      <c r="Q177" s="19">
        <v>610</v>
      </c>
      <c r="R177" s="20"/>
      <c r="S177" s="135" t="s">
        <v>657</v>
      </c>
      <c r="T177" s="34">
        <v>0</v>
      </c>
      <c r="U177" s="34">
        <v>0</v>
      </c>
      <c r="V177" s="34">
        <v>0</v>
      </c>
      <c r="W177" s="34">
        <v>480</v>
      </c>
      <c r="X177" s="57">
        <v>0</v>
      </c>
      <c r="Y177" s="175">
        <v>0</v>
      </c>
      <c r="Z177" s="222"/>
    </row>
    <row r="178" spans="1:26" s="216" customFormat="1" ht="12.75">
      <c r="A178" s="281">
        <v>926</v>
      </c>
      <c r="B178" s="189"/>
      <c r="C178" s="190"/>
      <c r="D178" s="191"/>
      <c r="E178" s="192">
        <v>30111000</v>
      </c>
      <c r="F178" s="14"/>
      <c r="G178" s="16"/>
      <c r="H178" s="27"/>
      <c r="I178" s="31"/>
      <c r="J178" s="31"/>
      <c r="K178" s="201"/>
      <c r="L178" s="15"/>
      <c r="M178" s="15"/>
      <c r="N178" s="357" t="s">
        <v>761</v>
      </c>
      <c r="O178" s="357" t="s">
        <v>762</v>
      </c>
      <c r="P178" s="135" t="s">
        <v>767</v>
      </c>
      <c r="Q178" s="19">
        <v>610</v>
      </c>
      <c r="R178" s="20"/>
      <c r="S178" s="135" t="s">
        <v>657</v>
      </c>
      <c r="T178" s="34">
        <v>4013.3</v>
      </c>
      <c r="U178" s="34">
        <v>4013.3</v>
      </c>
      <c r="V178" s="34">
        <v>4013.3</v>
      </c>
      <c r="W178" s="34">
        <v>0</v>
      </c>
      <c r="X178" s="57">
        <v>0</v>
      </c>
      <c r="Y178" s="175">
        <v>0</v>
      </c>
      <c r="Z178" s="222"/>
    </row>
    <row r="179" spans="1:26" s="216" customFormat="1" ht="12.75">
      <c r="A179" s="281">
        <v>926</v>
      </c>
      <c r="B179" s="189"/>
      <c r="C179" s="190"/>
      <c r="D179" s="191"/>
      <c r="E179" s="192">
        <v>30111000</v>
      </c>
      <c r="F179" s="14"/>
      <c r="G179" s="16"/>
      <c r="H179" s="27"/>
      <c r="I179" s="31"/>
      <c r="J179" s="31"/>
      <c r="K179" s="201"/>
      <c r="L179" s="15"/>
      <c r="M179" s="15"/>
      <c r="N179" s="357" t="s">
        <v>761</v>
      </c>
      <c r="O179" s="357" t="s">
        <v>761</v>
      </c>
      <c r="P179" s="135" t="s">
        <v>768</v>
      </c>
      <c r="Q179" s="19">
        <v>610</v>
      </c>
      <c r="R179" s="20"/>
      <c r="S179" s="135" t="s">
        <v>657</v>
      </c>
      <c r="T179" s="34">
        <v>127.2</v>
      </c>
      <c r="U179" s="34">
        <v>127.2</v>
      </c>
      <c r="V179" s="34">
        <v>161.7</v>
      </c>
      <c r="W179" s="34">
        <v>0</v>
      </c>
      <c r="X179" s="57">
        <v>0</v>
      </c>
      <c r="Y179" s="175">
        <v>0</v>
      </c>
      <c r="Z179" s="222"/>
    </row>
    <row r="180" spans="1:26" s="216" customFormat="1" ht="114.75" customHeight="1">
      <c r="A180" s="159"/>
      <c r="B180" s="197"/>
      <c r="C180" s="198"/>
      <c r="D180" s="105"/>
      <c r="E180" s="291" t="s">
        <v>242</v>
      </c>
      <c r="F180" s="292" t="s">
        <v>774</v>
      </c>
      <c r="G180" s="37"/>
      <c r="H180" s="38"/>
      <c r="I180" s="366" t="s">
        <v>243</v>
      </c>
      <c r="J180" s="116"/>
      <c r="K180" s="109"/>
      <c r="L180" s="109"/>
      <c r="M180" s="109"/>
      <c r="N180" s="293"/>
      <c r="O180" s="293"/>
      <c r="P180" s="294"/>
      <c r="Q180" s="295"/>
      <c r="R180" s="296"/>
      <c r="S180" s="297"/>
      <c r="T180" s="298">
        <f aca="true" t="shared" si="23" ref="T180:Y180">SUM(T181:T183)</f>
        <v>0</v>
      </c>
      <c r="U180" s="298">
        <f t="shared" si="23"/>
        <v>0</v>
      </c>
      <c r="V180" s="298">
        <f t="shared" si="23"/>
        <v>350.7</v>
      </c>
      <c r="W180" s="298">
        <f t="shared" si="23"/>
        <v>0</v>
      </c>
      <c r="X180" s="298">
        <f t="shared" si="23"/>
        <v>0</v>
      </c>
      <c r="Y180" s="298">
        <f t="shared" si="23"/>
        <v>0</v>
      </c>
      <c r="Z180" s="222"/>
    </row>
    <row r="181" spans="1:26" s="216" customFormat="1" ht="35.25" customHeight="1">
      <c r="A181" s="281">
        <v>902</v>
      </c>
      <c r="B181" s="189"/>
      <c r="C181" s="190"/>
      <c r="D181" s="193"/>
      <c r="E181" s="365" t="s">
        <v>242</v>
      </c>
      <c r="F181" s="14"/>
      <c r="G181" s="16"/>
      <c r="H181" s="27"/>
      <c r="I181" s="31"/>
      <c r="J181" s="31"/>
      <c r="K181" s="361" t="s">
        <v>411</v>
      </c>
      <c r="L181" s="361" t="s">
        <v>245</v>
      </c>
      <c r="M181" s="361" t="s">
        <v>205</v>
      </c>
      <c r="N181" s="357" t="s">
        <v>785</v>
      </c>
      <c r="O181" s="357" t="s">
        <v>300</v>
      </c>
      <c r="P181" s="135" t="s">
        <v>244</v>
      </c>
      <c r="Q181" s="19">
        <v>240</v>
      </c>
      <c r="R181" s="30"/>
      <c r="S181" s="115" t="s">
        <v>657</v>
      </c>
      <c r="T181" s="34">
        <v>0</v>
      </c>
      <c r="U181" s="34">
        <v>0</v>
      </c>
      <c r="V181" s="34">
        <v>350.7</v>
      </c>
      <c r="W181" s="34">
        <v>0</v>
      </c>
      <c r="X181" s="57">
        <v>0</v>
      </c>
      <c r="Y181" s="175">
        <v>0</v>
      </c>
      <c r="Z181" s="222"/>
    </row>
    <row r="182" spans="1:26" s="216" customFormat="1" ht="34.5" customHeight="1">
      <c r="A182" s="281">
        <v>902</v>
      </c>
      <c r="B182" s="189"/>
      <c r="C182" s="190"/>
      <c r="D182" s="193"/>
      <c r="E182" s="365" t="s">
        <v>242</v>
      </c>
      <c r="F182" s="14"/>
      <c r="G182" s="16"/>
      <c r="H182" s="27"/>
      <c r="I182" s="31"/>
      <c r="J182" s="31"/>
      <c r="K182" s="361" t="s">
        <v>203</v>
      </c>
      <c r="L182" s="361" t="s">
        <v>245</v>
      </c>
      <c r="M182" s="361" t="s">
        <v>204</v>
      </c>
      <c r="N182" s="357"/>
      <c r="O182" s="357"/>
      <c r="P182" s="135"/>
      <c r="Q182" s="19"/>
      <c r="R182" s="30"/>
      <c r="S182" s="115"/>
      <c r="T182" s="34"/>
      <c r="U182" s="34"/>
      <c r="V182" s="34"/>
      <c r="W182" s="34"/>
      <c r="X182" s="57"/>
      <c r="Y182" s="175"/>
      <c r="Z182" s="222"/>
    </row>
    <row r="183" spans="1:26" s="216" customFormat="1" ht="33.75">
      <c r="A183" s="281">
        <v>902</v>
      </c>
      <c r="B183" s="189"/>
      <c r="C183" s="190"/>
      <c r="D183" s="193"/>
      <c r="E183" s="365" t="s">
        <v>242</v>
      </c>
      <c r="F183" s="14"/>
      <c r="G183" s="16"/>
      <c r="H183" s="27"/>
      <c r="I183" s="31"/>
      <c r="J183" s="31"/>
      <c r="K183" s="361" t="s">
        <v>807</v>
      </c>
      <c r="L183" s="361" t="s">
        <v>280</v>
      </c>
      <c r="M183" s="361" t="s">
        <v>50</v>
      </c>
      <c r="N183" s="357"/>
      <c r="O183" s="357"/>
      <c r="P183" s="135"/>
      <c r="Q183" s="19"/>
      <c r="R183" s="30"/>
      <c r="S183" s="115"/>
      <c r="T183" s="34"/>
      <c r="U183" s="34"/>
      <c r="V183" s="34"/>
      <c r="W183" s="34"/>
      <c r="X183" s="57"/>
      <c r="Y183" s="175"/>
      <c r="Z183" s="222"/>
    </row>
    <row r="184" spans="1:26" s="216" customFormat="1" ht="85.5" customHeight="1">
      <c r="A184" s="368"/>
      <c r="B184" s="369">
        <v>30104000</v>
      </c>
      <c r="C184" s="370" t="s">
        <v>275</v>
      </c>
      <c r="D184" s="371"/>
      <c r="E184" s="367">
        <v>30115100</v>
      </c>
      <c r="F184" s="363" t="s">
        <v>386</v>
      </c>
      <c r="G184" s="475"/>
      <c r="H184" s="476"/>
      <c r="I184" s="364" t="s">
        <v>246</v>
      </c>
      <c r="J184" s="372"/>
      <c r="K184" s="373"/>
      <c r="L184" s="373"/>
      <c r="M184" s="373"/>
      <c r="N184" s="374"/>
      <c r="O184" s="375"/>
      <c r="P184" s="376"/>
      <c r="Q184" s="377"/>
      <c r="R184" s="378"/>
      <c r="S184" s="379"/>
      <c r="T184" s="380">
        <f aca="true" t="shared" si="24" ref="T184:Y184">SUM(T185:T188)</f>
        <v>0</v>
      </c>
      <c r="U184" s="380">
        <f t="shared" si="24"/>
        <v>0</v>
      </c>
      <c r="V184" s="380">
        <f t="shared" si="24"/>
        <v>256.8</v>
      </c>
      <c r="W184" s="380">
        <f t="shared" si="24"/>
        <v>22</v>
      </c>
      <c r="X184" s="380">
        <f t="shared" si="24"/>
        <v>22</v>
      </c>
      <c r="Y184" s="380">
        <f t="shared" si="24"/>
        <v>22</v>
      </c>
      <c r="Z184" s="222"/>
    </row>
    <row r="185" spans="1:26" s="216" customFormat="1" ht="36" customHeight="1">
      <c r="A185" s="281">
        <v>902</v>
      </c>
      <c r="B185" s="189"/>
      <c r="C185" s="190"/>
      <c r="D185" s="193"/>
      <c r="E185" s="362">
        <v>30115100</v>
      </c>
      <c r="F185" s="14"/>
      <c r="G185" s="16"/>
      <c r="H185" s="27"/>
      <c r="I185" s="31"/>
      <c r="J185" s="31"/>
      <c r="K185" s="361" t="s">
        <v>411</v>
      </c>
      <c r="L185" s="361" t="s">
        <v>247</v>
      </c>
      <c r="M185" s="361" t="s">
        <v>205</v>
      </c>
      <c r="N185" s="357" t="s">
        <v>785</v>
      </c>
      <c r="O185" s="357" t="s">
        <v>300</v>
      </c>
      <c r="P185" s="135" t="s">
        <v>252</v>
      </c>
      <c r="Q185" s="19">
        <v>240</v>
      </c>
      <c r="R185" s="30"/>
      <c r="S185" s="115" t="s">
        <v>657</v>
      </c>
      <c r="T185" s="34">
        <v>0</v>
      </c>
      <c r="U185" s="34">
        <v>0</v>
      </c>
      <c r="V185" s="34">
        <v>185</v>
      </c>
      <c r="W185" s="34">
        <v>0</v>
      </c>
      <c r="X185" s="57">
        <v>0</v>
      </c>
      <c r="Y185" s="175">
        <v>0</v>
      </c>
      <c r="Z185" s="222"/>
    </row>
    <row r="186" spans="1:26" s="216" customFormat="1" ht="33.75" customHeight="1">
      <c r="A186" s="281">
        <v>902</v>
      </c>
      <c r="B186" s="189"/>
      <c r="C186" s="190"/>
      <c r="D186" s="193"/>
      <c r="E186" s="362">
        <v>30115100</v>
      </c>
      <c r="F186" s="14"/>
      <c r="G186" s="16"/>
      <c r="H186" s="27"/>
      <c r="I186" s="31"/>
      <c r="J186" s="31"/>
      <c r="K186" s="361" t="s">
        <v>203</v>
      </c>
      <c r="L186" s="361" t="s">
        <v>247</v>
      </c>
      <c r="M186" s="361" t="s">
        <v>204</v>
      </c>
      <c r="N186" s="357" t="s">
        <v>785</v>
      </c>
      <c r="O186" s="357" t="s">
        <v>300</v>
      </c>
      <c r="P186" s="135" t="s">
        <v>253</v>
      </c>
      <c r="Q186" s="19">
        <v>850</v>
      </c>
      <c r="R186" s="30"/>
      <c r="S186" s="115" t="s">
        <v>657</v>
      </c>
      <c r="T186" s="34">
        <v>0</v>
      </c>
      <c r="U186" s="34">
        <v>0</v>
      </c>
      <c r="V186" s="34">
        <v>71.8</v>
      </c>
      <c r="W186" s="34">
        <v>22</v>
      </c>
      <c r="X186" s="57">
        <v>22</v>
      </c>
      <c r="Y186" s="175">
        <v>22</v>
      </c>
      <c r="Z186" s="222"/>
    </row>
    <row r="187" spans="1:26" s="216" customFormat="1" ht="56.25">
      <c r="A187" s="281"/>
      <c r="B187" s="189"/>
      <c r="C187" s="190"/>
      <c r="D187" s="193"/>
      <c r="E187" s="362">
        <v>30115100</v>
      </c>
      <c r="F187" s="14"/>
      <c r="G187" s="16"/>
      <c r="H187" s="27"/>
      <c r="I187" s="31"/>
      <c r="J187" s="31"/>
      <c r="K187" s="361" t="s">
        <v>248</v>
      </c>
      <c r="L187" s="361" t="s">
        <v>280</v>
      </c>
      <c r="M187" s="361" t="s">
        <v>249</v>
      </c>
      <c r="N187" s="357"/>
      <c r="O187" s="357"/>
      <c r="P187" s="135"/>
      <c r="Q187" s="19"/>
      <c r="R187" s="30"/>
      <c r="S187" s="115"/>
      <c r="T187" s="34"/>
      <c r="U187" s="34"/>
      <c r="V187" s="34"/>
      <c r="W187" s="34"/>
      <c r="X187" s="57"/>
      <c r="Y187" s="175"/>
      <c r="Z187" s="222"/>
    </row>
    <row r="188" spans="1:26" s="216" customFormat="1" ht="90">
      <c r="A188" s="281"/>
      <c r="B188" s="189"/>
      <c r="C188" s="190"/>
      <c r="D188" s="193"/>
      <c r="E188" s="362">
        <v>30115100</v>
      </c>
      <c r="F188" s="14"/>
      <c r="G188" s="16"/>
      <c r="H188" s="27"/>
      <c r="I188" s="31"/>
      <c r="J188" s="31"/>
      <c r="K188" s="361" t="s">
        <v>250</v>
      </c>
      <c r="L188" s="361" t="s">
        <v>280</v>
      </c>
      <c r="M188" s="361" t="s">
        <v>251</v>
      </c>
      <c r="N188" s="357"/>
      <c r="O188" s="357"/>
      <c r="P188" s="135"/>
      <c r="Q188" s="19"/>
      <c r="R188" s="30"/>
      <c r="S188" s="115"/>
      <c r="T188" s="34"/>
      <c r="U188" s="34"/>
      <c r="V188" s="34"/>
      <c r="W188" s="34"/>
      <c r="X188" s="57"/>
      <c r="Y188" s="175"/>
      <c r="Z188" s="222"/>
    </row>
    <row r="189" spans="1:26" s="300" customFormat="1" ht="33" customHeight="1">
      <c r="A189" s="159"/>
      <c r="B189" s="197"/>
      <c r="C189" s="198"/>
      <c r="D189" s="105"/>
      <c r="E189" s="291" t="s">
        <v>773</v>
      </c>
      <c r="F189" s="292" t="s">
        <v>774</v>
      </c>
      <c r="G189" s="37"/>
      <c r="H189" s="38"/>
      <c r="I189" s="116" t="s">
        <v>774</v>
      </c>
      <c r="J189" s="116"/>
      <c r="K189" s="109"/>
      <c r="L189" s="109"/>
      <c r="M189" s="109"/>
      <c r="N189" s="293"/>
      <c r="O189" s="293"/>
      <c r="P189" s="294"/>
      <c r="Q189" s="295"/>
      <c r="R189" s="296"/>
      <c r="S189" s="297"/>
      <c r="T189" s="298">
        <f aca="true" t="shared" si="25" ref="T189:Y189">SUM(T190:T197)</f>
        <v>6139.000000000001</v>
      </c>
      <c r="U189" s="298">
        <f t="shared" si="25"/>
        <v>6004.500000000001</v>
      </c>
      <c r="V189" s="298">
        <f t="shared" si="25"/>
        <v>6584.599999999999</v>
      </c>
      <c r="W189" s="298">
        <f t="shared" si="25"/>
        <v>6436.5</v>
      </c>
      <c r="X189" s="298">
        <f t="shared" si="25"/>
        <v>6436.5</v>
      </c>
      <c r="Y189" s="336">
        <f t="shared" si="25"/>
        <v>6436.5</v>
      </c>
      <c r="Z189" s="299"/>
    </row>
    <row r="190" spans="1:26" ht="34.5" customHeight="1">
      <c r="A190" s="307">
        <v>926</v>
      </c>
      <c r="B190" s="304"/>
      <c r="C190" s="305"/>
      <c r="D190" s="306"/>
      <c r="E190" s="320" t="s">
        <v>773</v>
      </c>
      <c r="F190" s="14"/>
      <c r="G190" s="16"/>
      <c r="H190" s="27"/>
      <c r="I190" s="31"/>
      <c r="J190" s="31"/>
      <c r="K190" s="15" t="s">
        <v>126</v>
      </c>
      <c r="L190" s="15" t="s">
        <v>813</v>
      </c>
      <c r="M190" s="15" t="s">
        <v>804</v>
      </c>
      <c r="N190" s="42" t="s">
        <v>772</v>
      </c>
      <c r="O190" s="42" t="s">
        <v>766</v>
      </c>
      <c r="P190" s="42" t="s">
        <v>775</v>
      </c>
      <c r="Q190" s="19">
        <v>110</v>
      </c>
      <c r="R190" s="30"/>
      <c r="S190" s="115" t="s">
        <v>657</v>
      </c>
      <c r="T190" s="34">
        <v>4388.2</v>
      </c>
      <c r="U190" s="34">
        <v>4381.1</v>
      </c>
      <c r="V190" s="34">
        <v>4720.6</v>
      </c>
      <c r="W190" s="34">
        <v>4721.7</v>
      </c>
      <c r="X190" s="34">
        <v>4721.7</v>
      </c>
      <c r="Y190" s="166">
        <v>4721.7</v>
      </c>
      <c r="Z190" s="1"/>
    </row>
    <row r="191" spans="1:26" ht="33.75" customHeight="1">
      <c r="A191" s="307">
        <v>926</v>
      </c>
      <c r="B191" s="304"/>
      <c r="C191" s="305"/>
      <c r="D191" s="306"/>
      <c r="E191" s="320" t="s">
        <v>773</v>
      </c>
      <c r="F191" s="14"/>
      <c r="G191" s="16"/>
      <c r="H191" s="27"/>
      <c r="I191" s="31"/>
      <c r="J191" s="31"/>
      <c r="K191" s="15" t="s">
        <v>411</v>
      </c>
      <c r="L191" s="15" t="s">
        <v>814</v>
      </c>
      <c r="M191" s="110" t="s">
        <v>205</v>
      </c>
      <c r="N191" s="42" t="s">
        <v>772</v>
      </c>
      <c r="O191" s="42" t="s">
        <v>766</v>
      </c>
      <c r="P191" s="42" t="s">
        <v>775</v>
      </c>
      <c r="Q191" s="19">
        <v>240</v>
      </c>
      <c r="R191" s="30"/>
      <c r="S191" s="43" t="s">
        <v>657</v>
      </c>
      <c r="T191" s="34">
        <v>684.1</v>
      </c>
      <c r="U191" s="34">
        <v>684.1</v>
      </c>
      <c r="V191" s="34">
        <v>700.4</v>
      </c>
      <c r="W191" s="34">
        <v>775.5</v>
      </c>
      <c r="X191" s="34">
        <v>775.5</v>
      </c>
      <c r="Y191" s="166">
        <v>775.5</v>
      </c>
      <c r="Z191" s="1"/>
    </row>
    <row r="192" spans="1:26" ht="34.5" customHeight="1">
      <c r="A192" s="307">
        <v>926</v>
      </c>
      <c r="B192" s="304"/>
      <c r="C192" s="305"/>
      <c r="D192" s="306"/>
      <c r="E192" s="320" t="s">
        <v>773</v>
      </c>
      <c r="F192" s="14"/>
      <c r="G192" s="16"/>
      <c r="H192" s="27"/>
      <c r="I192" s="31"/>
      <c r="J192" s="31"/>
      <c r="K192" s="361" t="s">
        <v>203</v>
      </c>
      <c r="L192" s="15" t="s">
        <v>814</v>
      </c>
      <c r="M192" s="361" t="s">
        <v>204</v>
      </c>
      <c r="N192" s="42" t="s">
        <v>772</v>
      </c>
      <c r="O192" s="42" t="s">
        <v>766</v>
      </c>
      <c r="P192" s="42" t="s">
        <v>775</v>
      </c>
      <c r="Q192" s="19">
        <v>850</v>
      </c>
      <c r="R192" s="30"/>
      <c r="S192" s="43" t="s">
        <v>657</v>
      </c>
      <c r="T192" s="34">
        <v>9.1</v>
      </c>
      <c r="U192" s="34">
        <v>9</v>
      </c>
      <c r="V192" s="34">
        <v>9.9</v>
      </c>
      <c r="W192" s="34">
        <v>10.6</v>
      </c>
      <c r="X192" s="34">
        <v>10.6</v>
      </c>
      <c r="Y192" s="166">
        <v>10.6</v>
      </c>
      <c r="Z192" s="1"/>
    </row>
    <row r="193" spans="1:26" ht="34.5" customHeight="1">
      <c r="A193" s="307">
        <v>926</v>
      </c>
      <c r="B193" s="304"/>
      <c r="C193" s="305"/>
      <c r="D193" s="306"/>
      <c r="E193" s="320" t="s">
        <v>773</v>
      </c>
      <c r="F193" s="14"/>
      <c r="G193" s="16"/>
      <c r="H193" s="27"/>
      <c r="I193" s="31"/>
      <c r="J193" s="31"/>
      <c r="K193" s="15" t="s">
        <v>763</v>
      </c>
      <c r="L193" s="15" t="s">
        <v>770</v>
      </c>
      <c r="M193" s="15" t="s">
        <v>764</v>
      </c>
      <c r="N193" s="42" t="s">
        <v>772</v>
      </c>
      <c r="O193" s="42" t="s">
        <v>766</v>
      </c>
      <c r="P193" s="42" t="s">
        <v>776</v>
      </c>
      <c r="Q193" s="19">
        <v>110</v>
      </c>
      <c r="R193" s="30"/>
      <c r="S193" s="115" t="s">
        <v>657</v>
      </c>
      <c r="T193" s="34">
        <v>960.6</v>
      </c>
      <c r="U193" s="34">
        <v>833.3</v>
      </c>
      <c r="V193" s="34">
        <v>772.5</v>
      </c>
      <c r="W193" s="34">
        <v>928.7</v>
      </c>
      <c r="X193" s="34">
        <v>928.7</v>
      </c>
      <c r="Y193" s="166">
        <v>928.7</v>
      </c>
      <c r="Z193" s="1"/>
    </row>
    <row r="194" spans="1:26" ht="22.5" customHeight="1">
      <c r="A194" s="307">
        <v>926</v>
      </c>
      <c r="B194" s="304"/>
      <c r="C194" s="305"/>
      <c r="D194" s="306"/>
      <c r="E194" s="320" t="s">
        <v>773</v>
      </c>
      <c r="F194" s="14"/>
      <c r="G194" s="16"/>
      <c r="H194" s="27"/>
      <c r="I194" s="31"/>
      <c r="J194" s="31"/>
      <c r="K194" s="288" t="s">
        <v>812</v>
      </c>
      <c r="L194" s="15" t="s">
        <v>140</v>
      </c>
      <c r="M194" s="15" t="s">
        <v>808</v>
      </c>
      <c r="N194" s="135" t="s">
        <v>772</v>
      </c>
      <c r="O194" s="135" t="s">
        <v>766</v>
      </c>
      <c r="P194" s="135" t="s">
        <v>237</v>
      </c>
      <c r="Q194" s="19">
        <v>240</v>
      </c>
      <c r="R194" s="30"/>
      <c r="S194" s="115" t="s">
        <v>657</v>
      </c>
      <c r="T194" s="34">
        <v>0</v>
      </c>
      <c r="U194" s="34">
        <v>0</v>
      </c>
      <c r="V194" s="34">
        <v>381.2</v>
      </c>
      <c r="W194" s="34">
        <v>0</v>
      </c>
      <c r="X194" s="34">
        <v>0</v>
      </c>
      <c r="Y194" s="166">
        <v>0</v>
      </c>
      <c r="Z194" s="1"/>
    </row>
    <row r="195" spans="1:26" ht="12.75">
      <c r="A195" s="307">
        <v>926</v>
      </c>
      <c r="B195" s="304"/>
      <c r="C195" s="305"/>
      <c r="D195" s="306"/>
      <c r="E195" s="320" t="s">
        <v>773</v>
      </c>
      <c r="F195" s="14"/>
      <c r="G195" s="16"/>
      <c r="H195" s="27"/>
      <c r="I195" s="31"/>
      <c r="J195" s="31"/>
      <c r="K195" s="288"/>
      <c r="L195" s="15"/>
      <c r="M195" s="15"/>
      <c r="N195" s="42" t="s">
        <v>772</v>
      </c>
      <c r="O195" s="42" t="s">
        <v>766</v>
      </c>
      <c r="P195" s="42" t="s">
        <v>777</v>
      </c>
      <c r="Q195" s="135" t="s">
        <v>223</v>
      </c>
      <c r="R195" s="43"/>
      <c r="S195" s="115" t="s">
        <v>657</v>
      </c>
      <c r="T195" s="34">
        <v>25</v>
      </c>
      <c r="U195" s="34">
        <v>25</v>
      </c>
      <c r="V195" s="34">
        <v>0</v>
      </c>
      <c r="W195" s="34">
        <v>0</v>
      </c>
      <c r="X195" s="34">
        <v>0</v>
      </c>
      <c r="Y195" s="166">
        <v>0</v>
      </c>
      <c r="Z195" s="1"/>
    </row>
    <row r="196" spans="1:26" ht="12.75">
      <c r="A196" s="307">
        <v>926</v>
      </c>
      <c r="B196" s="304"/>
      <c r="C196" s="305"/>
      <c r="D196" s="306"/>
      <c r="E196" s="320" t="s">
        <v>773</v>
      </c>
      <c r="F196" s="14"/>
      <c r="G196" s="16"/>
      <c r="H196" s="27"/>
      <c r="I196" s="31"/>
      <c r="J196" s="31"/>
      <c r="K196" s="288"/>
      <c r="L196" s="15"/>
      <c r="M196" s="15"/>
      <c r="N196" s="42" t="s">
        <v>772</v>
      </c>
      <c r="O196" s="42" t="s">
        <v>766</v>
      </c>
      <c r="P196" s="135" t="s">
        <v>236</v>
      </c>
      <c r="Q196" s="19">
        <v>240</v>
      </c>
      <c r="R196" s="30"/>
      <c r="S196" s="115" t="s">
        <v>657</v>
      </c>
      <c r="T196" s="34">
        <v>50</v>
      </c>
      <c r="U196" s="34">
        <v>50</v>
      </c>
      <c r="V196" s="34">
        <v>0</v>
      </c>
      <c r="W196" s="34">
        <v>0</v>
      </c>
      <c r="X196" s="34">
        <v>0</v>
      </c>
      <c r="Y196" s="166">
        <v>0</v>
      </c>
      <c r="Z196" s="1"/>
    </row>
    <row r="197" spans="1:26" ht="12.75">
      <c r="A197" s="307">
        <v>926</v>
      </c>
      <c r="B197" s="304"/>
      <c r="C197" s="305"/>
      <c r="D197" s="306"/>
      <c r="E197" s="320" t="s">
        <v>773</v>
      </c>
      <c r="F197" s="14"/>
      <c r="G197" s="16"/>
      <c r="H197" s="27"/>
      <c r="I197" s="31"/>
      <c r="J197" s="31"/>
      <c r="K197" s="255"/>
      <c r="L197" s="255"/>
      <c r="M197" s="255"/>
      <c r="N197" s="42" t="s">
        <v>772</v>
      </c>
      <c r="O197" s="42" t="s">
        <v>766</v>
      </c>
      <c r="P197" s="135" t="s">
        <v>254</v>
      </c>
      <c r="Q197" s="19">
        <v>240</v>
      </c>
      <c r="R197" s="30"/>
      <c r="S197" s="115" t="s">
        <v>657</v>
      </c>
      <c r="T197" s="34">
        <v>22</v>
      </c>
      <c r="U197" s="34">
        <v>22</v>
      </c>
      <c r="V197" s="34">
        <v>0</v>
      </c>
      <c r="W197" s="34">
        <v>0</v>
      </c>
      <c r="X197" s="34">
        <v>0</v>
      </c>
      <c r="Y197" s="166">
        <v>0</v>
      </c>
      <c r="Z197" s="1"/>
    </row>
    <row r="198" spans="1:26" s="324" customFormat="1" ht="44.25" customHeight="1">
      <c r="A198" s="159"/>
      <c r="B198" s="197">
        <v>30107000</v>
      </c>
      <c r="C198" s="198" t="s">
        <v>275</v>
      </c>
      <c r="D198" s="322"/>
      <c r="E198" s="323">
        <v>30119100</v>
      </c>
      <c r="F198" s="14" t="s">
        <v>694</v>
      </c>
      <c r="G198" s="473"/>
      <c r="H198" s="474"/>
      <c r="I198" s="116" t="s">
        <v>407</v>
      </c>
      <c r="J198" s="116"/>
      <c r="K198" s="468"/>
      <c r="L198" s="468"/>
      <c r="M198" s="468"/>
      <c r="N198" s="468"/>
      <c r="O198" s="468"/>
      <c r="P198" s="468"/>
      <c r="Q198" s="468"/>
      <c r="R198" s="469"/>
      <c r="S198" s="116"/>
      <c r="T198" s="298">
        <f aca="true" t="shared" si="26" ref="T198:Y198">SUM(T199:T209)</f>
        <v>17269.3</v>
      </c>
      <c r="U198" s="298">
        <f t="shared" si="26"/>
        <v>16835.9</v>
      </c>
      <c r="V198" s="298">
        <f t="shared" si="26"/>
        <v>17745.300000000003</v>
      </c>
      <c r="W198" s="298">
        <f t="shared" si="26"/>
        <v>18380.7</v>
      </c>
      <c r="X198" s="298">
        <f t="shared" si="26"/>
        <v>18380.7</v>
      </c>
      <c r="Y198" s="336">
        <f t="shared" si="26"/>
        <v>18380.7</v>
      </c>
      <c r="Z198" s="1"/>
    </row>
    <row r="199" spans="1:26" ht="37.5" customHeight="1">
      <c r="A199" s="188">
        <v>902</v>
      </c>
      <c r="B199" s="189">
        <v>30100000</v>
      </c>
      <c r="C199" s="190" t="s">
        <v>275</v>
      </c>
      <c r="D199" s="191">
        <v>30107000</v>
      </c>
      <c r="E199" s="192">
        <v>30119100</v>
      </c>
      <c r="F199" s="15" t="s">
        <v>694</v>
      </c>
      <c r="G199" s="16">
        <v>1</v>
      </c>
      <c r="H199" s="16">
        <v>602</v>
      </c>
      <c r="I199" s="15"/>
      <c r="J199" s="15"/>
      <c r="K199" s="15" t="s">
        <v>126</v>
      </c>
      <c r="L199" s="15" t="s">
        <v>453</v>
      </c>
      <c r="M199" s="15" t="s">
        <v>804</v>
      </c>
      <c r="N199" s="42" t="s">
        <v>772</v>
      </c>
      <c r="O199" s="42" t="s">
        <v>766</v>
      </c>
      <c r="P199" s="135" t="s">
        <v>289</v>
      </c>
      <c r="Q199" s="19">
        <v>410</v>
      </c>
      <c r="R199" s="20"/>
      <c r="S199" s="42" t="s">
        <v>657</v>
      </c>
      <c r="T199" s="34">
        <v>0</v>
      </c>
      <c r="U199" s="34">
        <v>0</v>
      </c>
      <c r="V199" s="34">
        <v>630</v>
      </c>
      <c r="W199" s="34">
        <v>0</v>
      </c>
      <c r="X199" s="34">
        <v>0</v>
      </c>
      <c r="Y199" s="166">
        <v>0</v>
      </c>
      <c r="Z199" s="1"/>
    </row>
    <row r="200" spans="1:26" ht="33" customHeight="1">
      <c r="A200" s="188">
        <v>926</v>
      </c>
      <c r="B200" s="189"/>
      <c r="C200" s="190"/>
      <c r="D200" s="191"/>
      <c r="E200" s="192">
        <v>30119100</v>
      </c>
      <c r="F200" s="14"/>
      <c r="G200" s="16"/>
      <c r="H200" s="27"/>
      <c r="I200" s="31"/>
      <c r="J200" s="31"/>
      <c r="K200" s="15" t="s">
        <v>411</v>
      </c>
      <c r="L200" s="15" t="s">
        <v>425</v>
      </c>
      <c r="M200" s="110" t="s">
        <v>205</v>
      </c>
      <c r="N200" s="135" t="s">
        <v>772</v>
      </c>
      <c r="O200" s="135" t="s">
        <v>766</v>
      </c>
      <c r="P200" s="135" t="s">
        <v>255</v>
      </c>
      <c r="Q200" s="19">
        <v>350</v>
      </c>
      <c r="R200" s="20"/>
      <c r="S200" s="135" t="s">
        <v>657</v>
      </c>
      <c r="T200" s="34">
        <v>54</v>
      </c>
      <c r="U200" s="34">
        <v>54</v>
      </c>
      <c r="V200" s="34">
        <v>58.5</v>
      </c>
      <c r="W200" s="34">
        <v>0</v>
      </c>
      <c r="X200" s="34">
        <v>0</v>
      </c>
      <c r="Y200" s="166">
        <v>0</v>
      </c>
      <c r="Z200" s="1"/>
    </row>
    <row r="201" spans="1:26" ht="33" customHeight="1">
      <c r="A201" s="188">
        <v>926</v>
      </c>
      <c r="B201" s="189"/>
      <c r="C201" s="190"/>
      <c r="D201" s="191"/>
      <c r="E201" s="192">
        <v>30119100</v>
      </c>
      <c r="F201" s="14"/>
      <c r="G201" s="16"/>
      <c r="H201" s="27"/>
      <c r="I201" s="31"/>
      <c r="J201" s="31"/>
      <c r="K201" s="361" t="s">
        <v>203</v>
      </c>
      <c r="L201" s="110" t="s">
        <v>425</v>
      </c>
      <c r="M201" s="361" t="s">
        <v>204</v>
      </c>
      <c r="N201" s="42" t="s">
        <v>772</v>
      </c>
      <c r="O201" s="42" t="s">
        <v>766</v>
      </c>
      <c r="P201" s="42" t="s">
        <v>782</v>
      </c>
      <c r="Q201" s="19">
        <v>610</v>
      </c>
      <c r="R201" s="30"/>
      <c r="S201" s="115" t="s">
        <v>657</v>
      </c>
      <c r="T201" s="34">
        <v>13916</v>
      </c>
      <c r="U201" s="34">
        <v>13916</v>
      </c>
      <c r="V201" s="34">
        <v>14278.1</v>
      </c>
      <c r="W201" s="34">
        <v>14669.8</v>
      </c>
      <c r="X201" s="34">
        <v>14669.8</v>
      </c>
      <c r="Y201" s="166">
        <v>14669.8</v>
      </c>
      <c r="Z201" s="1"/>
    </row>
    <row r="202" spans="1:26" ht="22.5" customHeight="1">
      <c r="A202" s="188">
        <v>926</v>
      </c>
      <c r="B202" s="189"/>
      <c r="C202" s="190"/>
      <c r="D202" s="191"/>
      <c r="E202" s="192">
        <v>30119100</v>
      </c>
      <c r="F202" s="14"/>
      <c r="G202" s="16"/>
      <c r="H202" s="27"/>
      <c r="I202" s="31"/>
      <c r="J202" s="31"/>
      <c r="K202" s="15" t="s">
        <v>769</v>
      </c>
      <c r="L202" s="15" t="s">
        <v>770</v>
      </c>
      <c r="M202" s="15" t="s">
        <v>771</v>
      </c>
      <c r="N202" s="42" t="s">
        <v>772</v>
      </c>
      <c r="O202" s="42" t="s">
        <v>766</v>
      </c>
      <c r="P202" s="42" t="s">
        <v>783</v>
      </c>
      <c r="Q202" s="19">
        <v>610</v>
      </c>
      <c r="R202" s="30"/>
      <c r="S202" s="115" t="s">
        <v>657</v>
      </c>
      <c r="T202" s="34">
        <v>1887.9</v>
      </c>
      <c r="U202" s="34">
        <v>1457.2</v>
      </c>
      <c r="V202" s="34">
        <v>1342.8</v>
      </c>
      <c r="W202" s="34">
        <v>2458.9</v>
      </c>
      <c r="X202" s="34">
        <v>2458.9</v>
      </c>
      <c r="Y202" s="166">
        <v>2458.9</v>
      </c>
      <c r="Z202" s="1"/>
    </row>
    <row r="203" spans="1:26" ht="22.5">
      <c r="A203" s="188">
        <v>926</v>
      </c>
      <c r="B203" s="189"/>
      <c r="C203" s="190"/>
      <c r="D203" s="191"/>
      <c r="E203" s="192">
        <v>30119100</v>
      </c>
      <c r="F203" s="14"/>
      <c r="G203" s="16"/>
      <c r="H203" s="27"/>
      <c r="I203" s="31"/>
      <c r="J203" s="31"/>
      <c r="K203" s="195" t="s">
        <v>778</v>
      </c>
      <c r="L203" s="15" t="s">
        <v>770</v>
      </c>
      <c r="M203" s="195" t="s">
        <v>815</v>
      </c>
      <c r="N203" s="42" t="s">
        <v>772</v>
      </c>
      <c r="O203" s="42" t="s">
        <v>766</v>
      </c>
      <c r="P203" s="135" t="s">
        <v>787</v>
      </c>
      <c r="Q203" s="19">
        <v>610</v>
      </c>
      <c r="R203" s="30"/>
      <c r="S203" s="115" t="s">
        <v>657</v>
      </c>
      <c r="T203" s="34">
        <v>98.1</v>
      </c>
      <c r="U203" s="34">
        <v>98.1</v>
      </c>
      <c r="V203" s="34">
        <v>0</v>
      </c>
      <c r="W203" s="34">
        <v>0</v>
      </c>
      <c r="X203" s="34">
        <v>0</v>
      </c>
      <c r="Y203" s="166">
        <v>0</v>
      </c>
      <c r="Z203" s="1"/>
    </row>
    <row r="204" spans="1:26" ht="56.25">
      <c r="A204" s="188">
        <v>926</v>
      </c>
      <c r="B204" s="189"/>
      <c r="C204" s="190"/>
      <c r="D204" s="191"/>
      <c r="E204" s="192">
        <v>30119100</v>
      </c>
      <c r="F204" s="14"/>
      <c r="G204" s="16"/>
      <c r="H204" s="27"/>
      <c r="I204" s="31"/>
      <c r="J204" s="31"/>
      <c r="K204" s="195" t="s">
        <v>779</v>
      </c>
      <c r="L204" s="15" t="s">
        <v>770</v>
      </c>
      <c r="M204" s="381" t="s">
        <v>257</v>
      </c>
      <c r="N204" s="42" t="s">
        <v>772</v>
      </c>
      <c r="O204" s="42" t="s">
        <v>766</v>
      </c>
      <c r="P204" s="135" t="s">
        <v>784</v>
      </c>
      <c r="Q204" s="19">
        <v>350</v>
      </c>
      <c r="R204" s="30"/>
      <c r="S204" s="115" t="s">
        <v>657</v>
      </c>
      <c r="T204" s="34">
        <v>4</v>
      </c>
      <c r="U204" s="34">
        <v>3.9</v>
      </c>
      <c r="V204" s="34">
        <v>0</v>
      </c>
      <c r="W204" s="34">
        <v>0</v>
      </c>
      <c r="X204" s="34">
        <v>0</v>
      </c>
      <c r="Y204" s="166">
        <v>0</v>
      </c>
      <c r="Z204" s="1"/>
    </row>
    <row r="205" spans="1:26" ht="33.75">
      <c r="A205" s="188">
        <v>926</v>
      </c>
      <c r="B205" s="189"/>
      <c r="C205" s="190"/>
      <c r="D205" s="191"/>
      <c r="E205" s="321" t="s">
        <v>580</v>
      </c>
      <c r="F205" s="14"/>
      <c r="G205" s="16"/>
      <c r="H205" s="27"/>
      <c r="I205" s="31"/>
      <c r="J205" s="31"/>
      <c r="K205" s="195" t="s">
        <v>780</v>
      </c>
      <c r="L205" s="15" t="s">
        <v>770</v>
      </c>
      <c r="M205" s="195" t="s">
        <v>781</v>
      </c>
      <c r="N205" s="135" t="s">
        <v>772</v>
      </c>
      <c r="O205" s="135" t="s">
        <v>766</v>
      </c>
      <c r="P205" s="135" t="s">
        <v>256</v>
      </c>
      <c r="Q205" s="19">
        <v>240</v>
      </c>
      <c r="R205" s="30"/>
      <c r="S205" s="115" t="s">
        <v>657</v>
      </c>
      <c r="T205" s="34">
        <v>21.4</v>
      </c>
      <c r="U205" s="34">
        <v>21.4</v>
      </c>
      <c r="V205" s="34">
        <v>0</v>
      </c>
      <c r="W205" s="34">
        <v>0</v>
      </c>
      <c r="X205" s="34">
        <v>0</v>
      </c>
      <c r="Y205" s="166">
        <v>0</v>
      </c>
      <c r="Z205" s="1"/>
    </row>
    <row r="206" spans="1:26" ht="22.5">
      <c r="A206" s="188">
        <v>926</v>
      </c>
      <c r="B206" s="189"/>
      <c r="C206" s="190"/>
      <c r="D206" s="191"/>
      <c r="E206" s="192">
        <v>30119100</v>
      </c>
      <c r="F206" s="14"/>
      <c r="G206" s="16"/>
      <c r="H206" s="27"/>
      <c r="I206" s="31"/>
      <c r="J206" s="31"/>
      <c r="K206" s="288" t="s">
        <v>812</v>
      </c>
      <c r="L206" s="15" t="s">
        <v>140</v>
      </c>
      <c r="M206" s="15" t="s">
        <v>808</v>
      </c>
      <c r="N206" s="42" t="s">
        <v>772</v>
      </c>
      <c r="O206" s="42" t="s">
        <v>766</v>
      </c>
      <c r="P206" s="135" t="s">
        <v>256</v>
      </c>
      <c r="Q206" s="19">
        <v>610</v>
      </c>
      <c r="R206" s="30"/>
      <c r="S206" s="43" t="s">
        <v>657</v>
      </c>
      <c r="T206" s="34">
        <v>0</v>
      </c>
      <c r="U206" s="34">
        <v>0</v>
      </c>
      <c r="V206" s="34">
        <v>124</v>
      </c>
      <c r="W206" s="34">
        <v>0</v>
      </c>
      <c r="X206" s="34">
        <v>0</v>
      </c>
      <c r="Y206" s="166">
        <v>0</v>
      </c>
      <c r="Z206" s="1"/>
    </row>
    <row r="207" spans="1:26" ht="12.75">
      <c r="A207" s="188">
        <v>926</v>
      </c>
      <c r="B207" s="189"/>
      <c r="C207" s="190"/>
      <c r="D207" s="191"/>
      <c r="E207" s="192">
        <v>30119100</v>
      </c>
      <c r="F207" s="14"/>
      <c r="G207" s="16"/>
      <c r="H207" s="27"/>
      <c r="I207" s="31"/>
      <c r="J207" s="31"/>
      <c r="K207" s="288"/>
      <c r="L207" s="15"/>
      <c r="M207" s="15"/>
      <c r="N207" s="42" t="s">
        <v>772</v>
      </c>
      <c r="O207" s="42" t="s">
        <v>785</v>
      </c>
      <c r="P207" s="42" t="s">
        <v>786</v>
      </c>
      <c r="Q207" s="19">
        <v>120</v>
      </c>
      <c r="R207" s="30"/>
      <c r="S207" s="43" t="s">
        <v>657</v>
      </c>
      <c r="T207" s="34">
        <v>1185.9</v>
      </c>
      <c r="U207" s="34">
        <v>1183.3</v>
      </c>
      <c r="V207" s="34">
        <v>1200</v>
      </c>
      <c r="W207" s="34">
        <v>1192.5</v>
      </c>
      <c r="X207" s="34">
        <v>1192.5</v>
      </c>
      <c r="Y207" s="166">
        <v>1192.5</v>
      </c>
      <c r="Z207" s="1"/>
    </row>
    <row r="208" spans="1:26" ht="12.75">
      <c r="A208" s="188">
        <v>926</v>
      </c>
      <c r="B208" s="189"/>
      <c r="C208" s="190"/>
      <c r="D208" s="191"/>
      <c r="E208" s="192">
        <v>30119100</v>
      </c>
      <c r="F208" s="14"/>
      <c r="G208" s="16"/>
      <c r="H208" s="27"/>
      <c r="I208" s="31"/>
      <c r="J208" s="31"/>
      <c r="K208" s="195"/>
      <c r="L208" s="15"/>
      <c r="M208" s="195"/>
      <c r="N208" s="42" t="s">
        <v>772</v>
      </c>
      <c r="O208" s="42" t="s">
        <v>785</v>
      </c>
      <c r="P208" s="42" t="s">
        <v>786</v>
      </c>
      <c r="Q208" s="19">
        <v>240</v>
      </c>
      <c r="R208" s="30"/>
      <c r="S208" s="43" t="s">
        <v>657</v>
      </c>
      <c r="T208" s="34">
        <v>101</v>
      </c>
      <c r="U208" s="34">
        <v>101</v>
      </c>
      <c r="V208" s="34">
        <v>108.9</v>
      </c>
      <c r="W208" s="34">
        <v>57.8</v>
      </c>
      <c r="X208" s="34">
        <v>57.8</v>
      </c>
      <c r="Y208" s="166">
        <v>57.8</v>
      </c>
      <c r="Z208" s="1"/>
    </row>
    <row r="209" spans="1:26" ht="12.75">
      <c r="A209" s="188">
        <v>926</v>
      </c>
      <c r="B209" s="189"/>
      <c r="C209" s="190"/>
      <c r="D209" s="191"/>
      <c r="E209" s="192">
        <v>30119100</v>
      </c>
      <c r="F209" s="14"/>
      <c r="G209" s="16"/>
      <c r="H209" s="27"/>
      <c r="I209" s="31"/>
      <c r="J209" s="31"/>
      <c r="K209" s="195"/>
      <c r="L209" s="15"/>
      <c r="M209" s="195"/>
      <c r="N209" s="42" t="s">
        <v>772</v>
      </c>
      <c r="O209" s="42" t="s">
        <v>785</v>
      </c>
      <c r="P209" s="42" t="s">
        <v>786</v>
      </c>
      <c r="Q209" s="19">
        <v>850</v>
      </c>
      <c r="R209" s="30"/>
      <c r="S209" s="43" t="s">
        <v>657</v>
      </c>
      <c r="T209" s="34">
        <v>1</v>
      </c>
      <c r="U209" s="34">
        <v>1</v>
      </c>
      <c r="V209" s="34">
        <v>3</v>
      </c>
      <c r="W209" s="34">
        <v>1.7</v>
      </c>
      <c r="X209" s="34">
        <v>1.7</v>
      </c>
      <c r="Y209" s="166">
        <v>1.7</v>
      </c>
      <c r="Z209" s="1"/>
    </row>
    <row r="210" spans="1:26" s="324" customFormat="1" ht="44.25" customHeight="1">
      <c r="A210" s="210"/>
      <c r="B210" s="211">
        <v>30101100</v>
      </c>
      <c r="C210" s="212" t="s">
        <v>275</v>
      </c>
      <c r="D210" s="341"/>
      <c r="E210" s="342">
        <v>30120000</v>
      </c>
      <c r="F210" s="14" t="s">
        <v>276</v>
      </c>
      <c r="G210" s="474"/>
      <c r="H210" s="480"/>
      <c r="I210" s="116" t="s">
        <v>399</v>
      </c>
      <c r="J210" s="116"/>
      <c r="K210" s="469"/>
      <c r="L210" s="481"/>
      <c r="M210" s="481"/>
      <c r="N210" s="481"/>
      <c r="O210" s="481"/>
      <c r="P210" s="481"/>
      <c r="Q210" s="481"/>
      <c r="R210" s="482"/>
      <c r="S210" s="309"/>
      <c r="T210" s="343">
        <f aca="true" t="shared" si="27" ref="T210:Y210">SUM(T211:T214)</f>
        <v>12479.4</v>
      </c>
      <c r="U210" s="343">
        <f t="shared" si="27"/>
        <v>12479.4</v>
      </c>
      <c r="V210" s="343">
        <f t="shared" si="27"/>
        <v>12495.4</v>
      </c>
      <c r="W210" s="343">
        <f t="shared" si="27"/>
        <v>7362.9</v>
      </c>
      <c r="X210" s="343">
        <f t="shared" si="27"/>
        <v>662.7</v>
      </c>
      <c r="Y210" s="343">
        <f t="shared" si="27"/>
        <v>662.7</v>
      </c>
      <c r="Z210" s="1"/>
    </row>
    <row r="211" spans="1:26" ht="22.5" customHeight="1">
      <c r="A211" s="199">
        <v>905</v>
      </c>
      <c r="B211" s="189">
        <v>30100000</v>
      </c>
      <c r="C211" s="190" t="s">
        <v>275</v>
      </c>
      <c r="D211" s="191">
        <v>30101100</v>
      </c>
      <c r="E211" s="192">
        <v>30120000</v>
      </c>
      <c r="F211" s="15" t="s">
        <v>276</v>
      </c>
      <c r="G211" s="16">
        <v>1</v>
      </c>
      <c r="H211" s="16">
        <v>602</v>
      </c>
      <c r="I211" s="15"/>
      <c r="J211" s="15"/>
      <c r="K211" s="15" t="s">
        <v>126</v>
      </c>
      <c r="L211" s="15" t="s">
        <v>816</v>
      </c>
      <c r="M211" s="15" t="s">
        <v>804</v>
      </c>
      <c r="N211" s="42" t="s">
        <v>400</v>
      </c>
      <c r="O211" s="42" t="s">
        <v>766</v>
      </c>
      <c r="P211" s="18" t="s">
        <v>584</v>
      </c>
      <c r="Q211" s="19">
        <v>510</v>
      </c>
      <c r="R211" s="20">
        <v>0</v>
      </c>
      <c r="S211" s="42" t="s">
        <v>657</v>
      </c>
      <c r="T211" s="203">
        <v>0</v>
      </c>
      <c r="U211" s="203">
        <v>0</v>
      </c>
      <c r="V211" s="203">
        <v>0</v>
      </c>
      <c r="W211" s="203">
        <v>662.7</v>
      </c>
      <c r="X211" s="203">
        <v>0</v>
      </c>
      <c r="Y211" s="335">
        <v>0</v>
      </c>
      <c r="Z211" s="1"/>
    </row>
    <row r="212" spans="1:26" ht="22.5" customHeight="1">
      <c r="A212" s="199">
        <v>905</v>
      </c>
      <c r="B212" s="189">
        <v>30100000</v>
      </c>
      <c r="C212" s="190" t="s">
        <v>275</v>
      </c>
      <c r="D212" s="191">
        <v>30101100</v>
      </c>
      <c r="E212" s="192">
        <v>30120000</v>
      </c>
      <c r="F212" s="15"/>
      <c r="G212" s="16"/>
      <c r="H212" s="16"/>
      <c r="I212" s="15"/>
      <c r="J212" s="15"/>
      <c r="K212" s="15" t="s">
        <v>411</v>
      </c>
      <c r="L212" s="15" t="s">
        <v>817</v>
      </c>
      <c r="M212" s="110" t="s">
        <v>205</v>
      </c>
      <c r="N212" s="42" t="s">
        <v>400</v>
      </c>
      <c r="O212" s="42" t="s">
        <v>766</v>
      </c>
      <c r="P212" s="42" t="s">
        <v>148</v>
      </c>
      <c r="Q212" s="19">
        <v>510</v>
      </c>
      <c r="R212" s="20"/>
      <c r="S212" s="42" t="s">
        <v>657</v>
      </c>
      <c r="T212" s="203">
        <v>12479.4</v>
      </c>
      <c r="U212" s="203">
        <v>12479.4</v>
      </c>
      <c r="V212" s="203">
        <v>12495.4</v>
      </c>
      <c r="W212" s="203">
        <v>0</v>
      </c>
      <c r="X212" s="203">
        <v>0</v>
      </c>
      <c r="Y212" s="335">
        <v>0</v>
      </c>
      <c r="Z212" s="1"/>
    </row>
    <row r="213" spans="1:26" ht="22.5" customHeight="1">
      <c r="A213" s="199">
        <v>905</v>
      </c>
      <c r="B213" s="189"/>
      <c r="C213" s="190"/>
      <c r="D213" s="191"/>
      <c r="E213" s="192">
        <v>30120000</v>
      </c>
      <c r="F213" s="15"/>
      <c r="G213" s="16"/>
      <c r="H213" s="16"/>
      <c r="I213" s="15"/>
      <c r="J213" s="15"/>
      <c r="K213" s="361" t="s">
        <v>203</v>
      </c>
      <c r="L213" s="15" t="s">
        <v>817</v>
      </c>
      <c r="M213" s="361" t="s">
        <v>204</v>
      </c>
      <c r="N213" s="42" t="s">
        <v>400</v>
      </c>
      <c r="O213" s="42" t="s">
        <v>766</v>
      </c>
      <c r="P213" s="18" t="s">
        <v>149</v>
      </c>
      <c r="Q213" s="19">
        <v>510</v>
      </c>
      <c r="R213" s="20"/>
      <c r="S213" s="42" t="s">
        <v>657</v>
      </c>
      <c r="T213" s="203">
        <v>0</v>
      </c>
      <c r="U213" s="203">
        <v>0</v>
      </c>
      <c r="V213" s="203">
        <v>0</v>
      </c>
      <c r="W213" s="203">
        <v>6700.2</v>
      </c>
      <c r="X213" s="203">
        <v>0</v>
      </c>
      <c r="Y213" s="335">
        <v>0</v>
      </c>
      <c r="Z213" s="1"/>
    </row>
    <row r="214" spans="1:26" ht="56.25">
      <c r="A214" s="199">
        <v>905</v>
      </c>
      <c r="B214" s="189">
        <v>30100000</v>
      </c>
      <c r="C214" s="190" t="s">
        <v>275</v>
      </c>
      <c r="D214" s="191">
        <v>30101100</v>
      </c>
      <c r="E214" s="192">
        <v>30120000</v>
      </c>
      <c r="F214" s="15"/>
      <c r="G214" s="16"/>
      <c r="H214" s="16"/>
      <c r="I214" s="15"/>
      <c r="J214" s="15"/>
      <c r="K214" s="15" t="s">
        <v>401</v>
      </c>
      <c r="L214" s="15" t="s">
        <v>105</v>
      </c>
      <c r="M214" s="15" t="s">
        <v>187</v>
      </c>
      <c r="N214" s="42" t="s">
        <v>400</v>
      </c>
      <c r="O214" s="42" t="s">
        <v>766</v>
      </c>
      <c r="P214" s="18" t="s">
        <v>150</v>
      </c>
      <c r="Q214" s="19">
        <v>510</v>
      </c>
      <c r="R214" s="20"/>
      <c r="S214" s="42" t="s">
        <v>657</v>
      </c>
      <c r="T214" s="203">
        <v>0</v>
      </c>
      <c r="U214" s="203">
        <v>0</v>
      </c>
      <c r="V214" s="203">
        <v>0</v>
      </c>
      <c r="W214" s="203">
        <v>0</v>
      </c>
      <c r="X214" s="203">
        <v>662.7</v>
      </c>
      <c r="Y214" s="335">
        <v>662.7</v>
      </c>
      <c r="Z214" s="1"/>
    </row>
    <row r="215" spans="1:27" s="324" customFormat="1" ht="57.75" customHeight="1">
      <c r="A215" s="159"/>
      <c r="B215" s="197">
        <v>30121000</v>
      </c>
      <c r="C215" s="198" t="s">
        <v>275</v>
      </c>
      <c r="D215" s="322"/>
      <c r="E215" s="323">
        <v>30121000</v>
      </c>
      <c r="F215" s="14" t="s">
        <v>141</v>
      </c>
      <c r="G215" s="473"/>
      <c r="H215" s="474"/>
      <c r="I215" s="116" t="s">
        <v>344</v>
      </c>
      <c r="J215" s="116"/>
      <c r="K215" s="468"/>
      <c r="L215" s="468"/>
      <c r="M215" s="468"/>
      <c r="N215" s="468"/>
      <c r="O215" s="468"/>
      <c r="P215" s="468"/>
      <c r="Q215" s="468"/>
      <c r="R215" s="469"/>
      <c r="S215" s="116"/>
      <c r="T215" s="298">
        <f>SUM(T216:T220)</f>
        <v>2.1</v>
      </c>
      <c r="U215" s="298">
        <f>SUM(U216:U220)</f>
        <v>2.1</v>
      </c>
      <c r="V215" s="298">
        <f>SUM(V216:V217)</f>
        <v>2</v>
      </c>
      <c r="W215" s="298">
        <f>SUM(W216:W220)</f>
        <v>2</v>
      </c>
      <c r="X215" s="298">
        <f>SUM(X216:X220)</f>
        <v>2</v>
      </c>
      <c r="Y215" s="333">
        <f>SUM(Y216:Y220)</f>
        <v>2</v>
      </c>
      <c r="Z215" s="83">
        <f>SUM(Z216)</f>
        <v>108872.04</v>
      </c>
      <c r="AA215" s="324">
        <f>SUM(AA216:AA220)</f>
        <v>52946</v>
      </c>
    </row>
    <row r="216" spans="1:27" ht="36.75" customHeight="1">
      <c r="A216" s="188">
        <v>902</v>
      </c>
      <c r="B216" s="189">
        <v>30100000</v>
      </c>
      <c r="C216" s="190" t="s">
        <v>275</v>
      </c>
      <c r="D216" s="191">
        <v>30121000</v>
      </c>
      <c r="E216" s="192">
        <v>30121000</v>
      </c>
      <c r="F216" s="15" t="s">
        <v>141</v>
      </c>
      <c r="G216" s="16">
        <v>1</v>
      </c>
      <c r="H216" s="16">
        <v>602</v>
      </c>
      <c r="I216" s="15"/>
      <c r="J216" s="15"/>
      <c r="K216" s="15" t="s">
        <v>126</v>
      </c>
      <c r="L216" s="15" t="s">
        <v>728</v>
      </c>
      <c r="M216" s="15" t="s">
        <v>804</v>
      </c>
      <c r="N216" s="42" t="s">
        <v>79</v>
      </c>
      <c r="O216" s="42" t="s">
        <v>765</v>
      </c>
      <c r="P216" s="18" t="s">
        <v>24</v>
      </c>
      <c r="Q216" s="19">
        <v>240</v>
      </c>
      <c r="R216" s="20">
        <v>0</v>
      </c>
      <c r="S216" s="42" t="s">
        <v>657</v>
      </c>
      <c r="T216" s="34">
        <v>2.1</v>
      </c>
      <c r="U216" s="34">
        <v>2.1</v>
      </c>
      <c r="V216" s="34">
        <v>2</v>
      </c>
      <c r="W216" s="34">
        <v>2</v>
      </c>
      <c r="X216" s="34">
        <v>2</v>
      </c>
      <c r="Y216" s="157">
        <v>2</v>
      </c>
      <c r="Z216" s="1">
        <v>108872.04</v>
      </c>
      <c r="AA216" s="3">
        <v>38646</v>
      </c>
    </row>
    <row r="217" spans="1:26" ht="35.25" customHeight="1">
      <c r="A217" s="188"/>
      <c r="B217" s="189"/>
      <c r="C217" s="190"/>
      <c r="D217" s="191"/>
      <c r="E217" s="192">
        <v>30121000</v>
      </c>
      <c r="F217" s="15"/>
      <c r="G217" s="16"/>
      <c r="H217" s="16"/>
      <c r="I217" s="15"/>
      <c r="J217" s="15"/>
      <c r="K217" s="15" t="s">
        <v>411</v>
      </c>
      <c r="L217" s="15" t="s">
        <v>426</v>
      </c>
      <c r="M217" s="110" t="s">
        <v>205</v>
      </c>
      <c r="N217" s="17"/>
      <c r="O217" s="17"/>
      <c r="P217" s="18"/>
      <c r="Q217" s="19"/>
      <c r="R217" s="20"/>
      <c r="S217" s="42"/>
      <c r="T217" s="34"/>
      <c r="U217" s="34"/>
      <c r="V217" s="34"/>
      <c r="W217" s="34"/>
      <c r="X217" s="34"/>
      <c r="Y217" s="166"/>
      <c r="Z217" s="1"/>
    </row>
    <row r="218" spans="1:26" ht="35.25" customHeight="1">
      <c r="A218" s="188"/>
      <c r="B218" s="189"/>
      <c r="C218" s="190"/>
      <c r="D218" s="191"/>
      <c r="E218" s="192">
        <v>30121000</v>
      </c>
      <c r="F218" s="15"/>
      <c r="G218" s="16"/>
      <c r="H218" s="16"/>
      <c r="I218" s="15"/>
      <c r="J218" s="15"/>
      <c r="K218" s="361" t="s">
        <v>203</v>
      </c>
      <c r="L218" s="15" t="s">
        <v>426</v>
      </c>
      <c r="M218" s="361" t="s">
        <v>204</v>
      </c>
      <c r="N218" s="17"/>
      <c r="O218" s="17"/>
      <c r="P218" s="18"/>
      <c r="Q218" s="19"/>
      <c r="R218" s="20"/>
      <c r="S218" s="42"/>
      <c r="T218" s="34"/>
      <c r="U218" s="34"/>
      <c r="V218" s="34"/>
      <c r="W218" s="34"/>
      <c r="X218" s="34"/>
      <c r="Y218" s="166"/>
      <c r="Z218" s="1"/>
    </row>
    <row r="219" spans="1:27" ht="47.25" customHeight="1">
      <c r="A219" s="188"/>
      <c r="B219" s="189">
        <v>30100000</v>
      </c>
      <c r="C219" s="190" t="s">
        <v>275</v>
      </c>
      <c r="D219" s="191">
        <v>30121000</v>
      </c>
      <c r="E219" s="192">
        <v>30121000</v>
      </c>
      <c r="F219" s="15" t="s">
        <v>141</v>
      </c>
      <c r="G219" s="16">
        <v>1</v>
      </c>
      <c r="H219" s="16">
        <v>606</v>
      </c>
      <c r="I219" s="15"/>
      <c r="J219" s="15"/>
      <c r="K219" s="15" t="s">
        <v>755</v>
      </c>
      <c r="L219" s="15" t="s">
        <v>298</v>
      </c>
      <c r="M219" s="15" t="s">
        <v>754</v>
      </c>
      <c r="N219" s="17"/>
      <c r="O219" s="17"/>
      <c r="P219" s="18"/>
      <c r="Q219" s="19"/>
      <c r="R219" s="20"/>
      <c r="S219" s="42"/>
      <c r="T219" s="34"/>
      <c r="U219" s="34"/>
      <c r="V219" s="34"/>
      <c r="W219" s="34"/>
      <c r="X219" s="34"/>
      <c r="Y219" s="166"/>
      <c r="Z219" s="1"/>
      <c r="AA219" s="3">
        <v>14300</v>
      </c>
    </row>
    <row r="220" spans="1:26" ht="57.75" customHeight="1">
      <c r="A220" s="188"/>
      <c r="B220" s="189">
        <v>30100000</v>
      </c>
      <c r="C220" s="190" t="s">
        <v>275</v>
      </c>
      <c r="D220" s="191">
        <v>30121000</v>
      </c>
      <c r="E220" s="192">
        <v>30121000</v>
      </c>
      <c r="F220" s="15"/>
      <c r="G220" s="16"/>
      <c r="H220" s="16"/>
      <c r="I220" s="15"/>
      <c r="J220" s="15"/>
      <c r="K220" s="361" t="s">
        <v>225</v>
      </c>
      <c r="L220" s="15" t="s">
        <v>298</v>
      </c>
      <c r="M220" s="110" t="s">
        <v>258</v>
      </c>
      <c r="N220" s="17"/>
      <c r="O220" s="17"/>
      <c r="P220" s="18"/>
      <c r="Q220" s="19"/>
      <c r="R220" s="20"/>
      <c r="S220" s="42"/>
      <c r="T220" s="34"/>
      <c r="U220" s="34"/>
      <c r="V220" s="34"/>
      <c r="W220" s="34"/>
      <c r="X220" s="34"/>
      <c r="Y220" s="166"/>
      <c r="Z220" s="1"/>
    </row>
    <row r="221" spans="1:27" s="324" customFormat="1" ht="71.25" customHeight="1">
      <c r="A221" s="159"/>
      <c r="B221" s="197">
        <v>30122000</v>
      </c>
      <c r="C221" s="198" t="s">
        <v>275</v>
      </c>
      <c r="D221" s="322"/>
      <c r="E221" s="323">
        <v>30122000</v>
      </c>
      <c r="F221" s="14" t="s">
        <v>143</v>
      </c>
      <c r="G221" s="473"/>
      <c r="H221" s="474"/>
      <c r="I221" s="116" t="s">
        <v>408</v>
      </c>
      <c r="J221" s="116" t="s">
        <v>332</v>
      </c>
      <c r="K221" s="468"/>
      <c r="L221" s="468"/>
      <c r="M221" s="468"/>
      <c r="N221" s="468"/>
      <c r="O221" s="468"/>
      <c r="P221" s="468"/>
      <c r="Q221" s="468"/>
      <c r="R221" s="469"/>
      <c r="S221" s="116"/>
      <c r="T221" s="298">
        <f>SUM(T222:T225)</f>
        <v>47.1</v>
      </c>
      <c r="U221" s="298">
        <f aca="true" t="shared" si="28" ref="U221:AA221">SUM(U222:U225)</f>
        <v>47.1</v>
      </c>
      <c r="V221" s="298">
        <f t="shared" si="28"/>
        <v>66.3</v>
      </c>
      <c r="W221" s="298">
        <f t="shared" si="28"/>
        <v>65.5</v>
      </c>
      <c r="X221" s="298">
        <f t="shared" si="28"/>
        <v>6.6</v>
      </c>
      <c r="Y221" s="336">
        <f t="shared" si="28"/>
        <v>6.6</v>
      </c>
      <c r="Z221" s="83">
        <f t="shared" si="28"/>
        <v>2086090.35</v>
      </c>
      <c r="AA221" s="324">
        <f t="shared" si="28"/>
        <v>6971135.32</v>
      </c>
    </row>
    <row r="222" spans="1:27" ht="34.5" customHeight="1">
      <c r="A222" s="188">
        <v>902</v>
      </c>
      <c r="B222" s="189">
        <v>30100000</v>
      </c>
      <c r="C222" s="190" t="s">
        <v>275</v>
      </c>
      <c r="D222" s="191">
        <v>30122000</v>
      </c>
      <c r="E222" s="192">
        <v>30122000</v>
      </c>
      <c r="F222" s="15" t="s">
        <v>143</v>
      </c>
      <c r="G222" s="16">
        <v>1</v>
      </c>
      <c r="H222" s="16">
        <v>410</v>
      </c>
      <c r="I222" s="15"/>
      <c r="J222" s="15"/>
      <c r="K222" s="15" t="s">
        <v>126</v>
      </c>
      <c r="L222" s="15" t="s">
        <v>142</v>
      </c>
      <c r="M222" s="15" t="s">
        <v>804</v>
      </c>
      <c r="N222" s="42" t="s">
        <v>785</v>
      </c>
      <c r="O222" s="42" t="s">
        <v>300</v>
      </c>
      <c r="P222" s="18" t="s">
        <v>25</v>
      </c>
      <c r="Q222" s="19">
        <v>120</v>
      </c>
      <c r="R222" s="20">
        <v>310</v>
      </c>
      <c r="S222" s="42" t="s">
        <v>657</v>
      </c>
      <c r="T222" s="34">
        <v>19.5</v>
      </c>
      <c r="U222" s="34">
        <v>19.5</v>
      </c>
      <c r="V222" s="34">
        <v>0</v>
      </c>
      <c r="W222" s="34">
        <v>0</v>
      </c>
      <c r="X222" s="34">
        <v>0</v>
      </c>
      <c r="Y222" s="157">
        <v>0</v>
      </c>
      <c r="Z222" s="1">
        <v>337091.35</v>
      </c>
      <c r="AA222" s="3">
        <v>5525535.32</v>
      </c>
    </row>
    <row r="223" spans="1:26" ht="36.75" customHeight="1">
      <c r="A223" s="188">
        <v>902</v>
      </c>
      <c r="B223" s="189">
        <v>30100000</v>
      </c>
      <c r="C223" s="190" t="s">
        <v>275</v>
      </c>
      <c r="D223" s="191">
        <v>30122000</v>
      </c>
      <c r="E223" s="192">
        <v>30122000</v>
      </c>
      <c r="F223" s="15"/>
      <c r="G223" s="16"/>
      <c r="H223" s="16"/>
      <c r="I223" s="15"/>
      <c r="J223" s="15"/>
      <c r="K223" s="15" t="s">
        <v>411</v>
      </c>
      <c r="L223" s="15" t="s">
        <v>427</v>
      </c>
      <c r="M223" s="110" t="s">
        <v>205</v>
      </c>
      <c r="N223" s="42" t="s">
        <v>785</v>
      </c>
      <c r="O223" s="42" t="s">
        <v>300</v>
      </c>
      <c r="P223" s="18" t="s">
        <v>25</v>
      </c>
      <c r="Q223" s="19">
        <v>240</v>
      </c>
      <c r="R223" s="20">
        <v>310</v>
      </c>
      <c r="S223" s="42" t="s">
        <v>657</v>
      </c>
      <c r="T223" s="34">
        <v>27.6</v>
      </c>
      <c r="U223" s="34">
        <v>27.6</v>
      </c>
      <c r="V223" s="34">
        <v>66.3</v>
      </c>
      <c r="W223" s="34">
        <v>65.5</v>
      </c>
      <c r="X223" s="34">
        <v>6.6</v>
      </c>
      <c r="Y223" s="157">
        <v>6.6</v>
      </c>
      <c r="Z223" s="1"/>
    </row>
    <row r="224" spans="1:26" ht="34.5" customHeight="1">
      <c r="A224" s="188"/>
      <c r="B224" s="189">
        <v>30100000</v>
      </c>
      <c r="C224" s="190" t="s">
        <v>275</v>
      </c>
      <c r="D224" s="191">
        <v>30122000</v>
      </c>
      <c r="E224" s="192">
        <v>30122000</v>
      </c>
      <c r="F224" s="15"/>
      <c r="G224" s="16"/>
      <c r="H224" s="16"/>
      <c r="I224" s="15"/>
      <c r="J224" s="15"/>
      <c r="K224" s="361" t="s">
        <v>203</v>
      </c>
      <c r="L224" s="15" t="s">
        <v>427</v>
      </c>
      <c r="M224" s="361" t="s">
        <v>204</v>
      </c>
      <c r="N224" s="42"/>
      <c r="O224" s="42"/>
      <c r="P224" s="18"/>
      <c r="Q224" s="19"/>
      <c r="R224" s="20"/>
      <c r="S224" s="42"/>
      <c r="T224" s="34"/>
      <c r="U224" s="34"/>
      <c r="V224" s="34"/>
      <c r="W224" s="34"/>
      <c r="X224" s="34"/>
      <c r="Y224" s="157"/>
      <c r="Z224" s="1"/>
    </row>
    <row r="225" spans="1:27" ht="33" customHeight="1">
      <c r="A225" s="188"/>
      <c r="B225" s="189">
        <v>30100000</v>
      </c>
      <c r="C225" s="190" t="s">
        <v>275</v>
      </c>
      <c r="D225" s="191">
        <v>30122000</v>
      </c>
      <c r="E225" s="192">
        <v>30122000</v>
      </c>
      <c r="F225" s="15" t="s">
        <v>143</v>
      </c>
      <c r="G225" s="16">
        <v>1</v>
      </c>
      <c r="H225" s="16">
        <v>602</v>
      </c>
      <c r="I225" s="15"/>
      <c r="J225" s="15"/>
      <c r="K225" s="15" t="s">
        <v>818</v>
      </c>
      <c r="L225" s="15" t="s">
        <v>140</v>
      </c>
      <c r="M225" s="15" t="s">
        <v>50</v>
      </c>
      <c r="N225" s="42"/>
      <c r="O225" s="42"/>
      <c r="P225" s="18"/>
      <c r="Q225" s="19"/>
      <c r="R225" s="20"/>
      <c r="S225" s="42"/>
      <c r="T225" s="34"/>
      <c r="U225" s="34"/>
      <c r="V225" s="34"/>
      <c r="W225" s="34"/>
      <c r="X225" s="34"/>
      <c r="Y225" s="166"/>
      <c r="Z225" s="1">
        <v>1748999</v>
      </c>
      <c r="AA225" s="3">
        <v>1445600</v>
      </c>
    </row>
    <row r="226" spans="1:26" s="324" customFormat="1" ht="45.75" customHeight="1">
      <c r="A226" s="159"/>
      <c r="B226" s="197">
        <v>30124000</v>
      </c>
      <c r="C226" s="198" t="s">
        <v>275</v>
      </c>
      <c r="D226" s="322"/>
      <c r="E226" s="323">
        <v>30123000</v>
      </c>
      <c r="F226" s="29"/>
      <c r="G226" s="37"/>
      <c r="H226" s="38"/>
      <c r="I226" s="219" t="s">
        <v>725</v>
      </c>
      <c r="J226" s="52"/>
      <c r="K226" s="75"/>
      <c r="L226" s="75"/>
      <c r="M226" s="75"/>
      <c r="N226" s="53"/>
      <c r="O226" s="53"/>
      <c r="P226" s="54"/>
      <c r="Q226" s="55"/>
      <c r="R226" s="39"/>
      <c r="S226" s="344"/>
      <c r="T226" s="345">
        <f aca="true" t="shared" si="29" ref="T226:Y226">SUM(T227:T228)</f>
        <v>9</v>
      </c>
      <c r="U226" s="345">
        <f t="shared" si="29"/>
        <v>9</v>
      </c>
      <c r="V226" s="345">
        <f t="shared" si="29"/>
        <v>9</v>
      </c>
      <c r="W226" s="345">
        <f t="shared" si="29"/>
        <v>9</v>
      </c>
      <c r="X226" s="345">
        <f t="shared" si="29"/>
        <v>9</v>
      </c>
      <c r="Y226" s="346">
        <f t="shared" si="29"/>
        <v>9</v>
      </c>
      <c r="Z226" s="83">
        <f>SUM(Z227)</f>
        <v>140240</v>
      </c>
    </row>
    <row r="227" spans="1:27" ht="33" customHeight="1">
      <c r="A227" s="188">
        <v>902</v>
      </c>
      <c r="B227" s="189"/>
      <c r="C227" s="190"/>
      <c r="D227" s="193"/>
      <c r="E227" s="192">
        <v>30123000</v>
      </c>
      <c r="F227" s="14"/>
      <c r="G227" s="16"/>
      <c r="H227" s="27"/>
      <c r="I227" s="31"/>
      <c r="J227" s="31"/>
      <c r="K227" s="15" t="s">
        <v>126</v>
      </c>
      <c r="L227" s="15" t="s">
        <v>727</v>
      </c>
      <c r="M227" s="15" t="s">
        <v>804</v>
      </c>
      <c r="N227" s="42" t="s">
        <v>762</v>
      </c>
      <c r="O227" s="42" t="s">
        <v>785</v>
      </c>
      <c r="P227" s="18" t="s">
        <v>26</v>
      </c>
      <c r="Q227" s="19">
        <v>240</v>
      </c>
      <c r="R227" s="20">
        <v>0</v>
      </c>
      <c r="S227" s="42" t="s">
        <v>657</v>
      </c>
      <c r="T227" s="34">
        <v>9</v>
      </c>
      <c r="U227" s="34">
        <v>9</v>
      </c>
      <c r="V227" s="34">
        <v>9</v>
      </c>
      <c r="W227" s="34">
        <v>9</v>
      </c>
      <c r="X227" s="34">
        <v>9</v>
      </c>
      <c r="Y227" s="157">
        <v>9</v>
      </c>
      <c r="Z227" s="1">
        <v>140240</v>
      </c>
      <c r="AA227" s="3">
        <v>9000</v>
      </c>
    </row>
    <row r="228" spans="1:26" ht="34.5" customHeight="1">
      <c r="A228" s="188"/>
      <c r="B228" s="189"/>
      <c r="C228" s="190"/>
      <c r="D228" s="193"/>
      <c r="E228" s="192">
        <v>30123000</v>
      </c>
      <c r="F228" s="14"/>
      <c r="G228" s="16"/>
      <c r="H228" s="27"/>
      <c r="I228" s="31"/>
      <c r="J228" s="31"/>
      <c r="K228" s="15" t="s">
        <v>411</v>
      </c>
      <c r="L228" s="15" t="s">
        <v>428</v>
      </c>
      <c r="M228" s="110" t="s">
        <v>205</v>
      </c>
      <c r="N228" s="17"/>
      <c r="O228" s="17"/>
      <c r="P228" s="18"/>
      <c r="Q228" s="19"/>
      <c r="R228" s="20"/>
      <c r="S228" s="42"/>
      <c r="T228" s="34"/>
      <c r="U228" s="34"/>
      <c r="V228" s="34"/>
      <c r="W228" s="34"/>
      <c r="X228" s="34"/>
      <c r="Y228" s="166"/>
      <c r="Z228" s="1"/>
    </row>
    <row r="229" spans="1:26" ht="34.5" customHeight="1">
      <c r="A229" s="188"/>
      <c r="B229" s="189"/>
      <c r="C229" s="190"/>
      <c r="D229" s="193"/>
      <c r="E229" s="192">
        <v>30123000</v>
      </c>
      <c r="F229" s="14"/>
      <c r="G229" s="16"/>
      <c r="H229" s="27"/>
      <c r="I229" s="31"/>
      <c r="J229" s="31"/>
      <c r="K229" s="361" t="s">
        <v>203</v>
      </c>
      <c r="L229" s="15" t="s">
        <v>428</v>
      </c>
      <c r="M229" s="361" t="s">
        <v>204</v>
      </c>
      <c r="N229" s="17"/>
      <c r="O229" s="17"/>
      <c r="P229" s="18"/>
      <c r="Q229" s="19"/>
      <c r="R229" s="30"/>
      <c r="S229" s="43"/>
      <c r="T229" s="34"/>
      <c r="U229" s="34"/>
      <c r="V229" s="34"/>
      <c r="W229" s="34"/>
      <c r="X229" s="34"/>
      <c r="Y229" s="166"/>
      <c r="Z229" s="1"/>
    </row>
    <row r="230" spans="1:26" ht="40.5" customHeight="1">
      <c r="A230" s="188"/>
      <c r="B230" s="189"/>
      <c r="C230" s="190"/>
      <c r="D230" s="193"/>
      <c r="E230" s="192">
        <v>30123000</v>
      </c>
      <c r="F230" s="14"/>
      <c r="G230" s="16"/>
      <c r="H230" s="27"/>
      <c r="I230" s="31"/>
      <c r="J230" s="31"/>
      <c r="K230" s="15" t="s">
        <v>380</v>
      </c>
      <c r="L230" s="15" t="s">
        <v>298</v>
      </c>
      <c r="M230" s="15" t="s">
        <v>381</v>
      </c>
      <c r="N230" s="17"/>
      <c r="O230" s="17"/>
      <c r="P230" s="18"/>
      <c r="Q230" s="19"/>
      <c r="R230" s="30"/>
      <c r="S230" s="43"/>
      <c r="T230" s="34"/>
      <c r="U230" s="34"/>
      <c r="V230" s="34"/>
      <c r="W230" s="34"/>
      <c r="X230" s="34"/>
      <c r="Y230" s="166"/>
      <c r="Z230" s="1"/>
    </row>
    <row r="231" spans="1:26" s="324" customFormat="1" ht="35.25" customHeight="1">
      <c r="A231" s="159"/>
      <c r="B231" s="197">
        <v>30124000</v>
      </c>
      <c r="C231" s="198" t="s">
        <v>275</v>
      </c>
      <c r="D231" s="322"/>
      <c r="E231" s="323">
        <v>30124000</v>
      </c>
      <c r="F231" s="14" t="s">
        <v>293</v>
      </c>
      <c r="G231" s="473"/>
      <c r="H231" s="474"/>
      <c r="I231" s="116" t="s">
        <v>293</v>
      </c>
      <c r="J231" s="116"/>
      <c r="K231" s="468"/>
      <c r="L231" s="468"/>
      <c r="M231" s="468"/>
      <c r="N231" s="468"/>
      <c r="O231" s="468"/>
      <c r="P231" s="468"/>
      <c r="Q231" s="468"/>
      <c r="R231" s="469"/>
      <c r="S231" s="116"/>
      <c r="T231" s="298">
        <f aca="true" t="shared" si="30" ref="T231:Y231">SUM(T232:T233)</f>
        <v>2</v>
      </c>
      <c r="U231" s="298">
        <f t="shared" si="30"/>
        <v>2</v>
      </c>
      <c r="V231" s="298">
        <f t="shared" si="30"/>
        <v>2.1</v>
      </c>
      <c r="W231" s="298">
        <f t="shared" si="30"/>
        <v>2</v>
      </c>
      <c r="X231" s="298">
        <f t="shared" si="30"/>
        <v>2</v>
      </c>
      <c r="Y231" s="333">
        <f t="shared" si="30"/>
        <v>2</v>
      </c>
      <c r="Z231" s="83">
        <f>SUM(Z232)</f>
        <v>1000</v>
      </c>
    </row>
    <row r="232" spans="1:27" ht="35.25" customHeight="1">
      <c r="A232" s="188">
        <v>902</v>
      </c>
      <c r="B232" s="189">
        <v>30100000</v>
      </c>
      <c r="C232" s="190" t="s">
        <v>275</v>
      </c>
      <c r="D232" s="191">
        <v>30124000</v>
      </c>
      <c r="E232" s="192">
        <v>30124000</v>
      </c>
      <c r="F232" s="15" t="s">
        <v>293</v>
      </c>
      <c r="G232" s="16">
        <v>2</v>
      </c>
      <c r="H232" s="16">
        <v>0</v>
      </c>
      <c r="I232" s="15"/>
      <c r="J232" s="15"/>
      <c r="K232" s="15" t="s">
        <v>126</v>
      </c>
      <c r="L232" s="15" t="s">
        <v>144</v>
      </c>
      <c r="M232" s="15" t="s">
        <v>804</v>
      </c>
      <c r="N232" s="42" t="s">
        <v>79</v>
      </c>
      <c r="O232" s="42" t="s">
        <v>765</v>
      </c>
      <c r="P232" s="18" t="s">
        <v>27</v>
      </c>
      <c r="Q232" s="19">
        <v>240</v>
      </c>
      <c r="R232" s="20">
        <v>0</v>
      </c>
      <c r="S232" s="42" t="s">
        <v>657</v>
      </c>
      <c r="T232" s="34">
        <v>2</v>
      </c>
      <c r="U232" s="34">
        <v>2</v>
      </c>
      <c r="V232" s="34">
        <v>2.1</v>
      </c>
      <c r="W232" s="34">
        <v>2</v>
      </c>
      <c r="X232" s="34">
        <v>2</v>
      </c>
      <c r="Y232" s="157">
        <v>2</v>
      </c>
      <c r="Z232" s="1">
        <v>1000</v>
      </c>
      <c r="AA232" s="3">
        <v>10000</v>
      </c>
    </row>
    <row r="233" spans="1:26" ht="33.75" customHeight="1">
      <c r="A233" s="188"/>
      <c r="B233" s="189"/>
      <c r="C233" s="190"/>
      <c r="D233" s="193"/>
      <c r="E233" s="192">
        <v>30124000</v>
      </c>
      <c r="F233" s="14"/>
      <c r="G233" s="16"/>
      <c r="H233" s="27"/>
      <c r="I233" s="31"/>
      <c r="J233" s="31"/>
      <c r="K233" s="15" t="s">
        <v>411</v>
      </c>
      <c r="L233" s="15" t="s">
        <v>429</v>
      </c>
      <c r="M233" s="110" t="s">
        <v>205</v>
      </c>
      <c r="N233" s="17"/>
      <c r="O233" s="17"/>
      <c r="P233" s="18"/>
      <c r="Q233" s="19"/>
      <c r="R233" s="20"/>
      <c r="S233" s="42"/>
      <c r="T233" s="34"/>
      <c r="U233" s="34"/>
      <c r="V233" s="34"/>
      <c r="W233" s="34"/>
      <c r="X233" s="34"/>
      <c r="Y233" s="166"/>
      <c r="Z233" s="1"/>
    </row>
    <row r="234" spans="1:26" ht="33.75" customHeight="1">
      <c r="A234" s="188"/>
      <c r="B234" s="189"/>
      <c r="C234" s="190"/>
      <c r="D234" s="193"/>
      <c r="E234" s="192">
        <v>30124000</v>
      </c>
      <c r="F234" s="14"/>
      <c r="G234" s="16"/>
      <c r="H234" s="27"/>
      <c r="I234" s="31"/>
      <c r="J234" s="31"/>
      <c r="K234" s="361" t="s">
        <v>203</v>
      </c>
      <c r="L234" s="15" t="s">
        <v>429</v>
      </c>
      <c r="M234" s="361" t="s">
        <v>204</v>
      </c>
      <c r="N234" s="17"/>
      <c r="O234" s="17"/>
      <c r="P234" s="18"/>
      <c r="Q234" s="19"/>
      <c r="R234" s="30"/>
      <c r="S234" s="43"/>
      <c r="T234" s="34"/>
      <c r="U234" s="34"/>
      <c r="V234" s="34"/>
      <c r="W234" s="34"/>
      <c r="X234" s="34"/>
      <c r="Y234" s="166"/>
      <c r="Z234" s="1"/>
    </row>
    <row r="235" spans="1:26" ht="24" customHeight="1">
      <c r="A235" s="188"/>
      <c r="B235" s="189"/>
      <c r="C235" s="190"/>
      <c r="D235" s="193"/>
      <c r="E235" s="192">
        <v>30124000</v>
      </c>
      <c r="F235" s="14"/>
      <c r="G235" s="16"/>
      <c r="H235" s="27"/>
      <c r="I235" s="31"/>
      <c r="J235" s="31"/>
      <c r="K235" s="15" t="s">
        <v>736</v>
      </c>
      <c r="L235" s="15" t="s">
        <v>280</v>
      </c>
      <c r="M235" s="15" t="s">
        <v>714</v>
      </c>
      <c r="N235" s="17"/>
      <c r="O235" s="17"/>
      <c r="P235" s="18"/>
      <c r="Q235" s="19"/>
      <c r="R235" s="30"/>
      <c r="S235" s="43"/>
      <c r="T235" s="34"/>
      <c r="U235" s="34"/>
      <c r="V235" s="34"/>
      <c r="W235" s="34"/>
      <c r="X235" s="34"/>
      <c r="Y235" s="166"/>
      <c r="Z235" s="1"/>
    </row>
    <row r="236" spans="1:26" ht="56.25" customHeight="1">
      <c r="A236" s="188"/>
      <c r="B236" s="189"/>
      <c r="C236" s="190"/>
      <c r="D236" s="193"/>
      <c r="E236" s="192">
        <v>30124000</v>
      </c>
      <c r="F236" s="14"/>
      <c r="G236" s="16"/>
      <c r="H236" s="27"/>
      <c r="I236" s="31"/>
      <c r="J236" s="31"/>
      <c r="K236" s="15" t="s">
        <v>755</v>
      </c>
      <c r="L236" s="15" t="s">
        <v>298</v>
      </c>
      <c r="M236" s="15" t="s">
        <v>754</v>
      </c>
      <c r="N236" s="17"/>
      <c r="O236" s="17"/>
      <c r="P236" s="18"/>
      <c r="Q236" s="19"/>
      <c r="R236" s="30"/>
      <c r="S236" s="43"/>
      <c r="T236" s="34"/>
      <c r="U236" s="34"/>
      <c r="V236" s="34"/>
      <c r="W236" s="34"/>
      <c r="X236" s="34"/>
      <c r="Y236" s="166"/>
      <c r="Z236" s="1"/>
    </row>
    <row r="237" spans="1:26" ht="57.75" customHeight="1">
      <c r="A237" s="188"/>
      <c r="B237" s="189"/>
      <c r="C237" s="190"/>
      <c r="D237" s="193"/>
      <c r="E237" s="192">
        <v>30124000</v>
      </c>
      <c r="F237" s="14"/>
      <c r="G237" s="16"/>
      <c r="H237" s="27"/>
      <c r="I237" s="31"/>
      <c r="J237" s="31"/>
      <c r="K237" s="361" t="s">
        <v>225</v>
      </c>
      <c r="L237" s="361" t="s">
        <v>298</v>
      </c>
      <c r="M237" s="361" t="s">
        <v>226</v>
      </c>
      <c r="N237" s="17"/>
      <c r="O237" s="17"/>
      <c r="P237" s="18"/>
      <c r="Q237" s="19"/>
      <c r="R237" s="30"/>
      <c r="S237" s="43"/>
      <c r="T237" s="34"/>
      <c r="U237" s="34"/>
      <c r="V237" s="34"/>
      <c r="W237" s="34"/>
      <c r="X237" s="34"/>
      <c r="Y237" s="166"/>
      <c r="Z237" s="1"/>
    </row>
    <row r="238" spans="1:27" s="324" customFormat="1" ht="97.5" customHeight="1">
      <c r="A238" s="159"/>
      <c r="B238" s="197">
        <v>30125000</v>
      </c>
      <c r="C238" s="198" t="s">
        <v>275</v>
      </c>
      <c r="D238" s="322"/>
      <c r="E238" s="323">
        <v>30125000</v>
      </c>
      <c r="F238" s="14" t="s">
        <v>145</v>
      </c>
      <c r="G238" s="473"/>
      <c r="H238" s="474"/>
      <c r="I238" s="116" t="s">
        <v>333</v>
      </c>
      <c r="J238" s="116"/>
      <c r="K238" s="468"/>
      <c r="L238" s="468"/>
      <c r="M238" s="468"/>
      <c r="N238" s="468"/>
      <c r="O238" s="468"/>
      <c r="P238" s="468"/>
      <c r="Q238" s="468"/>
      <c r="R238" s="469"/>
      <c r="S238" s="116"/>
      <c r="T238" s="298">
        <f aca="true" t="shared" si="31" ref="T238:Y238">SUM(T239:T247)</f>
        <v>7039.5</v>
      </c>
      <c r="U238" s="298">
        <f t="shared" si="31"/>
        <v>6451</v>
      </c>
      <c r="V238" s="298">
        <f t="shared" si="31"/>
        <v>8521.2</v>
      </c>
      <c r="W238" s="298">
        <f t="shared" si="31"/>
        <v>600</v>
      </c>
      <c r="X238" s="298">
        <f t="shared" si="31"/>
        <v>60</v>
      </c>
      <c r="Y238" s="333">
        <f t="shared" si="31"/>
        <v>60</v>
      </c>
      <c r="Z238" s="83">
        <f>SUM(Z239)</f>
        <v>397301.13</v>
      </c>
      <c r="AA238" s="324">
        <f>SUM(AA239:AA247)</f>
        <v>478000</v>
      </c>
    </row>
    <row r="239" spans="1:27" ht="33" customHeight="1">
      <c r="A239" s="188">
        <v>902</v>
      </c>
      <c r="B239" s="189">
        <v>30100000</v>
      </c>
      <c r="C239" s="190" t="s">
        <v>275</v>
      </c>
      <c r="D239" s="191">
        <v>30125000</v>
      </c>
      <c r="E239" s="192">
        <v>30125000</v>
      </c>
      <c r="F239" s="15" t="s">
        <v>145</v>
      </c>
      <c r="G239" s="16">
        <v>1</v>
      </c>
      <c r="H239" s="16">
        <v>410</v>
      </c>
      <c r="I239" s="15"/>
      <c r="J239" s="15"/>
      <c r="K239" s="15" t="s">
        <v>126</v>
      </c>
      <c r="L239" s="15" t="s">
        <v>729</v>
      </c>
      <c r="M239" s="15" t="s">
        <v>804</v>
      </c>
      <c r="N239" s="135" t="s">
        <v>766</v>
      </c>
      <c r="O239" s="135" t="s">
        <v>111</v>
      </c>
      <c r="P239" s="112" t="s">
        <v>28</v>
      </c>
      <c r="Q239" s="19">
        <v>630</v>
      </c>
      <c r="R239" s="20">
        <v>310</v>
      </c>
      <c r="S239" s="42" t="s">
        <v>657</v>
      </c>
      <c r="T239" s="34">
        <v>250</v>
      </c>
      <c r="U239" s="34">
        <v>250</v>
      </c>
      <c r="V239" s="34">
        <v>500</v>
      </c>
      <c r="W239" s="34">
        <v>600</v>
      </c>
      <c r="X239" s="34">
        <v>60</v>
      </c>
      <c r="Y239" s="157">
        <v>60</v>
      </c>
      <c r="Z239" s="1">
        <v>397301.13</v>
      </c>
      <c r="AA239" s="3">
        <v>478000</v>
      </c>
    </row>
    <row r="240" spans="1:26" ht="33.75" customHeight="1">
      <c r="A240" s="188">
        <v>902</v>
      </c>
      <c r="B240" s="189">
        <v>30100000</v>
      </c>
      <c r="C240" s="190" t="s">
        <v>275</v>
      </c>
      <c r="D240" s="191">
        <v>30125000</v>
      </c>
      <c r="E240" s="192">
        <v>30125000</v>
      </c>
      <c r="F240" s="15"/>
      <c r="G240" s="16"/>
      <c r="H240" s="16"/>
      <c r="I240" s="15"/>
      <c r="J240" s="15"/>
      <c r="K240" s="15" t="s">
        <v>411</v>
      </c>
      <c r="L240" s="15" t="s">
        <v>430</v>
      </c>
      <c r="M240" s="110" t="s">
        <v>205</v>
      </c>
      <c r="N240" s="42" t="s">
        <v>766</v>
      </c>
      <c r="O240" s="42" t="s">
        <v>111</v>
      </c>
      <c r="P240" s="112" t="s">
        <v>259</v>
      </c>
      <c r="Q240" s="19">
        <v>630</v>
      </c>
      <c r="R240" s="20">
        <v>310</v>
      </c>
      <c r="S240" s="42" t="s">
        <v>657</v>
      </c>
      <c r="T240" s="34">
        <v>0</v>
      </c>
      <c r="U240" s="34">
        <v>0</v>
      </c>
      <c r="V240" s="34">
        <v>268.4</v>
      </c>
      <c r="W240" s="34">
        <v>0</v>
      </c>
      <c r="X240" s="34">
        <v>0</v>
      </c>
      <c r="Y240" s="166">
        <v>0</v>
      </c>
      <c r="Z240" s="1"/>
    </row>
    <row r="241" spans="1:26" ht="34.5" customHeight="1">
      <c r="A241" s="188">
        <v>902</v>
      </c>
      <c r="B241" s="189">
        <v>30100000</v>
      </c>
      <c r="C241" s="190" t="s">
        <v>275</v>
      </c>
      <c r="D241" s="191">
        <v>30125000</v>
      </c>
      <c r="E241" s="192">
        <v>30125000</v>
      </c>
      <c r="F241" s="15"/>
      <c r="G241" s="16"/>
      <c r="H241" s="16"/>
      <c r="I241" s="15"/>
      <c r="J241" s="15"/>
      <c r="K241" s="361" t="s">
        <v>203</v>
      </c>
      <c r="L241" s="15" t="s">
        <v>430</v>
      </c>
      <c r="M241" s="361" t="s">
        <v>204</v>
      </c>
      <c r="N241" s="42" t="s">
        <v>785</v>
      </c>
      <c r="O241" s="42" t="s">
        <v>177</v>
      </c>
      <c r="P241" s="112" t="s">
        <v>260</v>
      </c>
      <c r="Q241" s="19">
        <v>240</v>
      </c>
      <c r="R241" s="20">
        <v>0</v>
      </c>
      <c r="S241" s="42" t="s">
        <v>657</v>
      </c>
      <c r="T241" s="34">
        <v>0</v>
      </c>
      <c r="U241" s="34">
        <v>0</v>
      </c>
      <c r="V241" s="34">
        <v>141</v>
      </c>
      <c r="W241" s="34">
        <v>0</v>
      </c>
      <c r="X241" s="34">
        <v>0</v>
      </c>
      <c r="Y241" s="157">
        <v>0</v>
      </c>
      <c r="Z241" s="1"/>
    </row>
    <row r="242" spans="1:26" ht="45">
      <c r="A242" s="188">
        <v>902</v>
      </c>
      <c r="B242" s="189">
        <v>30100000</v>
      </c>
      <c r="C242" s="190" t="s">
        <v>275</v>
      </c>
      <c r="D242" s="191">
        <v>30125000</v>
      </c>
      <c r="E242" s="192">
        <v>30125000</v>
      </c>
      <c r="F242" s="15"/>
      <c r="G242" s="16"/>
      <c r="H242" s="16"/>
      <c r="I242" s="15"/>
      <c r="J242" s="15"/>
      <c r="K242" s="15" t="s">
        <v>18</v>
      </c>
      <c r="L242" s="15" t="s">
        <v>140</v>
      </c>
      <c r="M242" s="110" t="s">
        <v>267</v>
      </c>
      <c r="N242" s="42" t="s">
        <v>785</v>
      </c>
      <c r="O242" s="42" t="s">
        <v>177</v>
      </c>
      <c r="P242" s="112" t="s">
        <v>261</v>
      </c>
      <c r="Q242" s="19">
        <v>240</v>
      </c>
      <c r="R242" s="20">
        <v>0</v>
      </c>
      <c r="S242" s="42" t="s">
        <v>657</v>
      </c>
      <c r="T242" s="34">
        <v>158.7</v>
      </c>
      <c r="U242" s="34">
        <v>158.7</v>
      </c>
      <c r="V242" s="34">
        <v>0</v>
      </c>
      <c r="W242" s="34">
        <v>0</v>
      </c>
      <c r="X242" s="34">
        <v>0</v>
      </c>
      <c r="Y242" s="166">
        <v>0</v>
      </c>
      <c r="Z242" s="1"/>
    </row>
    <row r="243" spans="1:26" ht="45">
      <c r="A243" s="188">
        <v>902</v>
      </c>
      <c r="B243" s="189">
        <v>30100000</v>
      </c>
      <c r="C243" s="190" t="s">
        <v>275</v>
      </c>
      <c r="D243" s="191">
        <v>30125000</v>
      </c>
      <c r="E243" s="192">
        <v>30125000</v>
      </c>
      <c r="F243" s="15"/>
      <c r="G243" s="16"/>
      <c r="H243" s="16"/>
      <c r="I243" s="15"/>
      <c r="J243" s="15"/>
      <c r="K243" s="15" t="s">
        <v>438</v>
      </c>
      <c r="L243" s="15" t="s">
        <v>140</v>
      </c>
      <c r="M243" s="15" t="s">
        <v>439</v>
      </c>
      <c r="N243" s="42" t="s">
        <v>785</v>
      </c>
      <c r="O243" s="135" t="s">
        <v>177</v>
      </c>
      <c r="P243" s="112" t="s">
        <v>262</v>
      </c>
      <c r="Q243" s="19">
        <v>360</v>
      </c>
      <c r="R243" s="20">
        <v>0</v>
      </c>
      <c r="S243" s="42" t="s">
        <v>657</v>
      </c>
      <c r="T243" s="34">
        <v>198.1</v>
      </c>
      <c r="U243" s="34">
        <v>198.1</v>
      </c>
      <c r="V243" s="34">
        <v>210</v>
      </c>
      <c r="W243" s="34">
        <v>0</v>
      </c>
      <c r="X243" s="34">
        <v>0</v>
      </c>
      <c r="Y243" s="157">
        <v>0</v>
      </c>
      <c r="Z243" s="1"/>
    </row>
    <row r="244" spans="1:26" ht="48" customHeight="1">
      <c r="A244" s="188">
        <v>902</v>
      </c>
      <c r="B244" s="189">
        <v>30100000</v>
      </c>
      <c r="C244" s="190" t="s">
        <v>275</v>
      </c>
      <c r="D244" s="191">
        <v>30125000</v>
      </c>
      <c r="E244" s="192">
        <v>30125000</v>
      </c>
      <c r="F244" s="15"/>
      <c r="G244" s="16"/>
      <c r="H244" s="16"/>
      <c r="I244" s="15"/>
      <c r="J244" s="15"/>
      <c r="K244" s="15" t="s">
        <v>55</v>
      </c>
      <c r="L244" s="15" t="s">
        <v>140</v>
      </c>
      <c r="M244" s="110" t="s">
        <v>455</v>
      </c>
      <c r="N244" s="42" t="s">
        <v>785</v>
      </c>
      <c r="O244" s="135" t="s">
        <v>177</v>
      </c>
      <c r="P244" s="112" t="s">
        <v>263</v>
      </c>
      <c r="Q244" s="19">
        <v>360</v>
      </c>
      <c r="R244" s="20">
        <v>310</v>
      </c>
      <c r="S244" s="42" t="s">
        <v>657</v>
      </c>
      <c r="T244" s="34">
        <v>0</v>
      </c>
      <c r="U244" s="34">
        <v>0</v>
      </c>
      <c r="V244" s="34">
        <v>69.6</v>
      </c>
      <c r="W244" s="34">
        <v>0</v>
      </c>
      <c r="X244" s="34">
        <v>0</v>
      </c>
      <c r="Y244" s="166">
        <v>0</v>
      </c>
      <c r="Z244" s="1"/>
    </row>
    <row r="245" spans="1:26" ht="48" customHeight="1">
      <c r="A245" s="188">
        <v>902</v>
      </c>
      <c r="B245" s="189">
        <v>30100000</v>
      </c>
      <c r="C245" s="190" t="s">
        <v>275</v>
      </c>
      <c r="D245" s="191">
        <v>30125000</v>
      </c>
      <c r="E245" s="192">
        <v>30125000</v>
      </c>
      <c r="F245" s="15"/>
      <c r="G245" s="16"/>
      <c r="H245" s="16"/>
      <c r="I245" s="15"/>
      <c r="J245" s="15"/>
      <c r="K245" s="361" t="s">
        <v>456</v>
      </c>
      <c r="L245" s="361" t="s">
        <v>140</v>
      </c>
      <c r="M245" s="361" t="s">
        <v>457</v>
      </c>
      <c r="N245" s="42" t="s">
        <v>785</v>
      </c>
      <c r="O245" s="42" t="s">
        <v>300</v>
      </c>
      <c r="P245" s="112" t="s">
        <v>264</v>
      </c>
      <c r="Q245" s="19">
        <v>810</v>
      </c>
      <c r="R245" s="20">
        <v>310</v>
      </c>
      <c r="S245" s="42" t="s">
        <v>657</v>
      </c>
      <c r="T245" s="34">
        <v>321.7</v>
      </c>
      <c r="U245" s="34">
        <v>321.7</v>
      </c>
      <c r="V245" s="34">
        <v>366.7</v>
      </c>
      <c r="W245" s="34">
        <v>0</v>
      </c>
      <c r="X245" s="34">
        <v>0</v>
      </c>
      <c r="Y245" s="166">
        <v>0</v>
      </c>
      <c r="Z245" s="1"/>
    </row>
    <row r="246" spans="1:26" ht="36.75" customHeight="1">
      <c r="A246" s="188">
        <v>902</v>
      </c>
      <c r="B246" s="189">
        <v>30100000</v>
      </c>
      <c r="C246" s="190" t="s">
        <v>275</v>
      </c>
      <c r="D246" s="191">
        <v>30125000</v>
      </c>
      <c r="E246" s="192">
        <v>30125000</v>
      </c>
      <c r="F246" s="15"/>
      <c r="G246" s="16"/>
      <c r="H246" s="16"/>
      <c r="I246" s="15"/>
      <c r="J246" s="15"/>
      <c r="K246" s="361" t="s">
        <v>526</v>
      </c>
      <c r="L246" s="361" t="s">
        <v>140</v>
      </c>
      <c r="M246" s="361" t="s">
        <v>458</v>
      </c>
      <c r="N246" s="42" t="s">
        <v>785</v>
      </c>
      <c r="O246" s="42" t="s">
        <v>300</v>
      </c>
      <c r="P246" s="112" t="s">
        <v>265</v>
      </c>
      <c r="Q246" s="19">
        <v>810</v>
      </c>
      <c r="R246" s="20">
        <v>310</v>
      </c>
      <c r="S246" s="42" t="s">
        <v>657</v>
      </c>
      <c r="T246" s="34">
        <v>672.2</v>
      </c>
      <c r="U246" s="34">
        <v>672.2</v>
      </c>
      <c r="V246" s="34">
        <v>711.2</v>
      </c>
      <c r="W246" s="34">
        <v>0</v>
      </c>
      <c r="X246" s="34">
        <v>0</v>
      </c>
      <c r="Y246" s="166">
        <v>0</v>
      </c>
      <c r="Z246" s="1"/>
    </row>
    <row r="247" spans="1:26" ht="12.75" customHeight="1">
      <c r="A247" s="188">
        <v>902</v>
      </c>
      <c r="B247" s="189">
        <v>30100000</v>
      </c>
      <c r="C247" s="190" t="s">
        <v>275</v>
      </c>
      <c r="D247" s="191">
        <v>30125000</v>
      </c>
      <c r="E247" s="192">
        <v>30125000</v>
      </c>
      <c r="F247" s="15"/>
      <c r="G247" s="16"/>
      <c r="H247" s="16"/>
      <c r="I247" s="382"/>
      <c r="J247" s="383"/>
      <c r="K247" s="384"/>
      <c r="L247" s="384"/>
      <c r="M247" s="384"/>
      <c r="N247" s="42" t="s">
        <v>785</v>
      </c>
      <c r="O247" s="42" t="s">
        <v>300</v>
      </c>
      <c r="P247" s="112" t="s">
        <v>266</v>
      </c>
      <c r="Q247" s="19">
        <v>810</v>
      </c>
      <c r="R247" s="20">
        <v>310</v>
      </c>
      <c r="S247" s="42" t="s">
        <v>657</v>
      </c>
      <c r="T247" s="34">
        <v>5438.8</v>
      </c>
      <c r="U247" s="34">
        <v>4850.3</v>
      </c>
      <c r="V247" s="34">
        <v>6254.3</v>
      </c>
      <c r="W247" s="34">
        <v>0</v>
      </c>
      <c r="X247" s="34">
        <v>0</v>
      </c>
      <c r="Y247" s="166">
        <v>0</v>
      </c>
      <c r="Z247" s="1"/>
    </row>
    <row r="248" spans="1:26" s="324" customFormat="1" ht="55.5" customHeight="1">
      <c r="A248" s="196"/>
      <c r="B248" s="259">
        <v>30126000</v>
      </c>
      <c r="C248" s="259" t="s">
        <v>275</v>
      </c>
      <c r="D248" s="347"/>
      <c r="E248" s="347">
        <v>30126000</v>
      </c>
      <c r="F248" s="14" t="s">
        <v>350</v>
      </c>
      <c r="G248" s="473"/>
      <c r="H248" s="474"/>
      <c r="I248" s="116" t="s">
        <v>350</v>
      </c>
      <c r="J248" s="116"/>
      <c r="K248" s="468"/>
      <c r="L248" s="468"/>
      <c r="M248" s="468"/>
      <c r="N248" s="468"/>
      <c r="O248" s="468"/>
      <c r="P248" s="468"/>
      <c r="Q248" s="468"/>
      <c r="R248" s="469"/>
      <c r="S248" s="116"/>
      <c r="T248" s="343">
        <f aca="true" t="shared" si="32" ref="T248:Y248">SUM(T249:T258)</f>
        <v>10179.900000000001</v>
      </c>
      <c r="U248" s="343">
        <f t="shared" si="32"/>
        <v>10148.100000000002</v>
      </c>
      <c r="V248" s="343">
        <f t="shared" si="32"/>
        <v>9782.599999999999</v>
      </c>
      <c r="W248" s="343">
        <f t="shared" si="32"/>
        <v>8957.199999999999</v>
      </c>
      <c r="X248" s="343">
        <f t="shared" si="32"/>
        <v>8957.199999999999</v>
      </c>
      <c r="Y248" s="336">
        <f t="shared" si="32"/>
        <v>8957.199999999999</v>
      </c>
      <c r="Z248" s="1"/>
    </row>
    <row r="249" spans="1:26" ht="45">
      <c r="A249" s="199">
        <v>902</v>
      </c>
      <c r="B249" s="260"/>
      <c r="C249" s="260"/>
      <c r="D249" s="261"/>
      <c r="E249" s="262">
        <v>30126000</v>
      </c>
      <c r="F249" s="14"/>
      <c r="G249" s="182"/>
      <c r="H249" s="183"/>
      <c r="I249" s="15"/>
      <c r="J249" s="15"/>
      <c r="K249" s="15" t="s">
        <v>126</v>
      </c>
      <c r="L249" s="15" t="s">
        <v>819</v>
      </c>
      <c r="M249" s="15" t="s">
        <v>804</v>
      </c>
      <c r="N249" s="42" t="s">
        <v>176</v>
      </c>
      <c r="O249" s="42" t="s">
        <v>766</v>
      </c>
      <c r="P249" s="18" t="s">
        <v>351</v>
      </c>
      <c r="Q249" s="19">
        <v>610</v>
      </c>
      <c r="R249" s="20"/>
      <c r="S249" s="42" t="s">
        <v>657</v>
      </c>
      <c r="T249" s="34">
        <v>6473.1</v>
      </c>
      <c r="U249" s="34">
        <v>6473.1</v>
      </c>
      <c r="V249" s="34">
        <v>7994.4</v>
      </c>
      <c r="W249" s="34">
        <v>8265.8</v>
      </c>
      <c r="X249" s="34">
        <v>8265.8</v>
      </c>
      <c r="Y249" s="157">
        <v>8265.8</v>
      </c>
      <c r="Z249" s="1"/>
    </row>
    <row r="250" spans="1:26" ht="37.5" customHeight="1">
      <c r="A250" s="199">
        <v>902</v>
      </c>
      <c r="B250" s="260"/>
      <c r="C250" s="260"/>
      <c r="D250" s="261"/>
      <c r="E250" s="262">
        <v>30126000</v>
      </c>
      <c r="F250" s="14"/>
      <c r="G250" s="182"/>
      <c r="H250" s="183"/>
      <c r="I250" s="15"/>
      <c r="J250" s="15"/>
      <c r="K250" s="15" t="s">
        <v>411</v>
      </c>
      <c r="L250" s="15" t="s">
        <v>352</v>
      </c>
      <c r="M250" s="15" t="s">
        <v>205</v>
      </c>
      <c r="N250" s="42" t="s">
        <v>176</v>
      </c>
      <c r="O250" s="42" t="s">
        <v>766</v>
      </c>
      <c r="P250" s="18" t="s">
        <v>355</v>
      </c>
      <c r="Q250" s="19">
        <v>240</v>
      </c>
      <c r="R250" s="20">
        <v>0</v>
      </c>
      <c r="S250" s="42" t="s">
        <v>657</v>
      </c>
      <c r="T250" s="34">
        <v>490.4</v>
      </c>
      <c r="U250" s="34">
        <v>490.1</v>
      </c>
      <c r="V250" s="34">
        <v>591.4</v>
      </c>
      <c r="W250" s="34">
        <v>591.4</v>
      </c>
      <c r="X250" s="34">
        <v>591.4</v>
      </c>
      <c r="Y250" s="157">
        <v>591.4</v>
      </c>
      <c r="Z250" s="1"/>
    </row>
    <row r="251" spans="1:26" ht="34.5" customHeight="1">
      <c r="A251" s="199">
        <v>902</v>
      </c>
      <c r="B251" s="260"/>
      <c r="C251" s="260"/>
      <c r="D251" s="261"/>
      <c r="E251" s="262">
        <v>30126000</v>
      </c>
      <c r="F251" s="14"/>
      <c r="G251" s="182"/>
      <c r="H251" s="183"/>
      <c r="I251" s="15"/>
      <c r="J251" s="15"/>
      <c r="K251" s="361" t="s">
        <v>203</v>
      </c>
      <c r="L251" s="15" t="s">
        <v>352</v>
      </c>
      <c r="M251" s="361" t="s">
        <v>204</v>
      </c>
      <c r="N251" s="42" t="s">
        <v>176</v>
      </c>
      <c r="O251" s="42" t="s">
        <v>766</v>
      </c>
      <c r="P251" s="18" t="s">
        <v>355</v>
      </c>
      <c r="Q251" s="19">
        <v>850</v>
      </c>
      <c r="R251" s="20"/>
      <c r="S251" s="42" t="s">
        <v>657</v>
      </c>
      <c r="T251" s="34">
        <v>101</v>
      </c>
      <c r="U251" s="34">
        <v>101</v>
      </c>
      <c r="V251" s="34">
        <v>100</v>
      </c>
      <c r="W251" s="34">
        <v>100</v>
      </c>
      <c r="X251" s="34">
        <v>100</v>
      </c>
      <c r="Y251" s="157">
        <v>100</v>
      </c>
      <c r="Z251" s="1"/>
    </row>
    <row r="252" spans="1:26" ht="46.5" customHeight="1">
      <c r="A252" s="199">
        <v>902</v>
      </c>
      <c r="B252" s="260"/>
      <c r="C252" s="260"/>
      <c r="D252" s="261"/>
      <c r="E252" s="262">
        <v>30126000</v>
      </c>
      <c r="F252" s="14"/>
      <c r="G252" s="182"/>
      <c r="H252" s="183"/>
      <c r="I252" s="15"/>
      <c r="J252" s="15"/>
      <c r="K252" s="15" t="s">
        <v>356</v>
      </c>
      <c r="L252" s="15" t="s">
        <v>140</v>
      </c>
      <c r="M252" s="15" t="s">
        <v>357</v>
      </c>
      <c r="N252" s="42" t="s">
        <v>176</v>
      </c>
      <c r="O252" s="42" t="s">
        <v>177</v>
      </c>
      <c r="P252" s="18" t="s">
        <v>358</v>
      </c>
      <c r="Q252" s="19">
        <v>120</v>
      </c>
      <c r="R252" s="20">
        <v>310</v>
      </c>
      <c r="S252" s="42" t="s">
        <v>657</v>
      </c>
      <c r="T252" s="34">
        <v>1174.6</v>
      </c>
      <c r="U252" s="34">
        <v>1143.5</v>
      </c>
      <c r="V252" s="34">
        <v>0</v>
      </c>
      <c r="W252" s="34">
        <v>0</v>
      </c>
      <c r="X252" s="34">
        <v>0</v>
      </c>
      <c r="Y252" s="157">
        <v>0</v>
      </c>
      <c r="Z252" s="1"/>
    </row>
    <row r="253" spans="1:26" ht="33.75">
      <c r="A253" s="199">
        <v>902</v>
      </c>
      <c r="B253" s="260"/>
      <c r="C253" s="260"/>
      <c r="D253" s="261"/>
      <c r="E253" s="262">
        <v>30126000</v>
      </c>
      <c r="F253" s="14"/>
      <c r="G253" s="182"/>
      <c r="H253" s="183"/>
      <c r="I253" s="15"/>
      <c r="J253" s="15"/>
      <c r="K253" s="15" t="s">
        <v>359</v>
      </c>
      <c r="L253" s="15" t="s">
        <v>280</v>
      </c>
      <c r="M253" s="15" t="s">
        <v>360</v>
      </c>
      <c r="N253" s="202" t="s">
        <v>176</v>
      </c>
      <c r="O253" s="202" t="s">
        <v>177</v>
      </c>
      <c r="P253" s="18" t="s">
        <v>358</v>
      </c>
      <c r="Q253" s="185">
        <v>240</v>
      </c>
      <c r="R253" s="186">
        <v>310</v>
      </c>
      <c r="S253" s="42" t="s">
        <v>657</v>
      </c>
      <c r="T253" s="34">
        <v>31.4</v>
      </c>
      <c r="U253" s="34">
        <v>31.1</v>
      </c>
      <c r="V253" s="34">
        <v>0</v>
      </c>
      <c r="W253" s="34">
        <v>0</v>
      </c>
      <c r="X253" s="34">
        <v>0</v>
      </c>
      <c r="Y253" s="157">
        <v>0</v>
      </c>
      <c r="Z253" s="1"/>
    </row>
    <row r="254" spans="1:26" ht="21.75" customHeight="1">
      <c r="A254" s="199">
        <v>902</v>
      </c>
      <c r="B254" s="260"/>
      <c r="C254" s="260"/>
      <c r="D254" s="261"/>
      <c r="E254" s="262">
        <v>30126000</v>
      </c>
      <c r="F254" s="14"/>
      <c r="G254" s="182"/>
      <c r="H254" s="183"/>
      <c r="I254" s="15"/>
      <c r="J254" s="15"/>
      <c r="K254" s="15" t="s">
        <v>361</v>
      </c>
      <c r="L254" s="15" t="s">
        <v>140</v>
      </c>
      <c r="M254" s="15" t="s">
        <v>362</v>
      </c>
      <c r="N254" s="42" t="s">
        <v>176</v>
      </c>
      <c r="O254" s="42" t="s">
        <v>177</v>
      </c>
      <c r="P254" s="18" t="s">
        <v>358</v>
      </c>
      <c r="Q254" s="19">
        <v>850</v>
      </c>
      <c r="R254" s="186">
        <v>310</v>
      </c>
      <c r="S254" s="42" t="s">
        <v>657</v>
      </c>
      <c r="T254" s="34">
        <v>2.7</v>
      </c>
      <c r="U254" s="34">
        <v>2.6</v>
      </c>
      <c r="V254" s="34">
        <v>0</v>
      </c>
      <c r="W254" s="34">
        <v>0</v>
      </c>
      <c r="X254" s="34">
        <v>0</v>
      </c>
      <c r="Y254" s="157">
        <v>0</v>
      </c>
      <c r="Z254" s="1"/>
    </row>
    <row r="255" spans="1:26" ht="33.75">
      <c r="A255" s="199">
        <v>902</v>
      </c>
      <c r="B255" s="260"/>
      <c r="C255" s="260"/>
      <c r="D255" s="261"/>
      <c r="E255" s="262">
        <v>30126000</v>
      </c>
      <c r="F255" s="14"/>
      <c r="G255" s="182"/>
      <c r="H255" s="183"/>
      <c r="I255" s="15"/>
      <c r="J255" s="15"/>
      <c r="K255" s="184" t="s">
        <v>363</v>
      </c>
      <c r="L255" s="15" t="s">
        <v>140</v>
      </c>
      <c r="M255" s="15" t="s">
        <v>364</v>
      </c>
      <c r="N255" s="42" t="s">
        <v>176</v>
      </c>
      <c r="O255" s="42" t="s">
        <v>766</v>
      </c>
      <c r="P255" s="18" t="s">
        <v>351</v>
      </c>
      <c r="Q255" s="19">
        <v>110</v>
      </c>
      <c r="R255" s="20">
        <v>310</v>
      </c>
      <c r="S255" s="42" t="s">
        <v>657</v>
      </c>
      <c r="T255" s="140">
        <v>165</v>
      </c>
      <c r="U255" s="34">
        <v>165</v>
      </c>
      <c r="V255" s="140">
        <v>0</v>
      </c>
      <c r="W255" s="34">
        <v>0</v>
      </c>
      <c r="X255" s="34">
        <v>0</v>
      </c>
      <c r="Y255" s="157">
        <v>0</v>
      </c>
      <c r="Z255" s="1"/>
    </row>
    <row r="256" spans="1:26" ht="33.75">
      <c r="A256" s="199">
        <v>902</v>
      </c>
      <c r="B256" s="260"/>
      <c r="C256" s="260"/>
      <c r="D256" s="261"/>
      <c r="E256" s="262">
        <v>30126000</v>
      </c>
      <c r="F256" s="14"/>
      <c r="G256" s="182"/>
      <c r="H256" s="183"/>
      <c r="I256" s="15"/>
      <c r="J256" s="15"/>
      <c r="K256" s="15" t="s">
        <v>353</v>
      </c>
      <c r="L256" s="15" t="s">
        <v>140</v>
      </c>
      <c r="M256" s="15" t="s">
        <v>354</v>
      </c>
      <c r="N256" s="42" t="s">
        <v>176</v>
      </c>
      <c r="O256" s="42" t="s">
        <v>766</v>
      </c>
      <c r="P256" s="18" t="s">
        <v>351</v>
      </c>
      <c r="Q256" s="19">
        <v>240</v>
      </c>
      <c r="R256" s="20">
        <v>310</v>
      </c>
      <c r="S256" s="42" t="s">
        <v>657</v>
      </c>
      <c r="T256" s="140">
        <v>173.1</v>
      </c>
      <c r="U256" s="34">
        <v>173.1</v>
      </c>
      <c r="V256" s="140">
        <v>0</v>
      </c>
      <c r="W256" s="34">
        <v>0</v>
      </c>
      <c r="X256" s="34">
        <v>0</v>
      </c>
      <c r="Y256" s="157">
        <v>0</v>
      </c>
      <c r="Z256" s="1"/>
    </row>
    <row r="257" spans="1:27" ht="28.5" customHeight="1">
      <c r="A257" s="199">
        <v>902</v>
      </c>
      <c r="B257" s="260"/>
      <c r="C257" s="260"/>
      <c r="D257" s="261"/>
      <c r="E257" s="262">
        <v>30126000</v>
      </c>
      <c r="F257" s="14"/>
      <c r="G257" s="182"/>
      <c r="H257" s="183"/>
      <c r="I257" s="15"/>
      <c r="J257" s="15"/>
      <c r="K257" s="142"/>
      <c r="L257" s="142"/>
      <c r="M257" s="142"/>
      <c r="N257" s="42" t="s">
        <v>176</v>
      </c>
      <c r="O257" s="42" t="s">
        <v>766</v>
      </c>
      <c r="P257" s="18" t="s">
        <v>351</v>
      </c>
      <c r="Q257" s="19">
        <v>850</v>
      </c>
      <c r="R257" s="20"/>
      <c r="S257" s="42" t="s">
        <v>657</v>
      </c>
      <c r="T257" s="140">
        <v>1318.6</v>
      </c>
      <c r="U257" s="34">
        <v>1318.6</v>
      </c>
      <c r="V257" s="140">
        <v>0</v>
      </c>
      <c r="W257" s="34">
        <v>0</v>
      </c>
      <c r="X257" s="34">
        <v>0</v>
      </c>
      <c r="Y257" s="157">
        <v>0</v>
      </c>
      <c r="Z257" s="1"/>
      <c r="AA257" s="3">
        <v>4997.19</v>
      </c>
    </row>
    <row r="258" spans="1:26" ht="12.75">
      <c r="A258" s="199">
        <v>902</v>
      </c>
      <c r="B258" s="260"/>
      <c r="C258" s="260"/>
      <c r="D258" s="261"/>
      <c r="E258" s="262">
        <v>30126000</v>
      </c>
      <c r="F258" s="14"/>
      <c r="G258" s="182"/>
      <c r="H258" s="183"/>
      <c r="I258" s="15"/>
      <c r="J258" s="15"/>
      <c r="K258" s="15"/>
      <c r="L258" s="15"/>
      <c r="M258" s="15"/>
      <c r="N258" s="42" t="s">
        <v>176</v>
      </c>
      <c r="O258" s="42" t="s">
        <v>766</v>
      </c>
      <c r="P258" s="18" t="s">
        <v>175</v>
      </c>
      <c r="Q258" s="19">
        <v>610</v>
      </c>
      <c r="R258" s="20">
        <v>310</v>
      </c>
      <c r="S258" s="42" t="s">
        <v>657</v>
      </c>
      <c r="T258" s="140">
        <v>250</v>
      </c>
      <c r="U258" s="34">
        <v>250</v>
      </c>
      <c r="V258" s="140">
        <v>1096.8</v>
      </c>
      <c r="W258" s="34">
        <v>0</v>
      </c>
      <c r="X258" s="34">
        <v>0</v>
      </c>
      <c r="Y258" s="157">
        <v>0</v>
      </c>
      <c r="Z258" s="1"/>
    </row>
    <row r="259" spans="1:27" s="324" customFormat="1" ht="34.5" customHeight="1">
      <c r="A259" s="196"/>
      <c r="B259" s="197">
        <v>30127000</v>
      </c>
      <c r="C259" s="198" t="s">
        <v>275</v>
      </c>
      <c r="D259" s="322"/>
      <c r="E259" s="323">
        <v>30127000</v>
      </c>
      <c r="F259" s="14" t="s">
        <v>788</v>
      </c>
      <c r="G259" s="473"/>
      <c r="H259" s="474"/>
      <c r="I259" s="116" t="s">
        <v>788</v>
      </c>
      <c r="J259" s="116"/>
      <c r="K259" s="468"/>
      <c r="L259" s="468"/>
      <c r="M259" s="468"/>
      <c r="N259" s="468"/>
      <c r="O259" s="468"/>
      <c r="P259" s="468"/>
      <c r="Q259" s="468"/>
      <c r="R259" s="469"/>
      <c r="S259" s="348"/>
      <c r="T259" s="343">
        <f aca="true" t="shared" si="33" ref="T259:Y259">SUM(T260:T273)</f>
        <v>4259.3</v>
      </c>
      <c r="U259" s="343">
        <f t="shared" si="33"/>
        <v>4237.9</v>
      </c>
      <c r="V259" s="343">
        <f t="shared" si="33"/>
        <v>4876.500000000001</v>
      </c>
      <c r="W259" s="343">
        <f t="shared" si="33"/>
        <v>3551.1000000000004</v>
      </c>
      <c r="X259" s="343">
        <f t="shared" si="33"/>
        <v>3551.1000000000004</v>
      </c>
      <c r="Y259" s="336">
        <f t="shared" si="33"/>
        <v>3551.1000000000004</v>
      </c>
      <c r="Z259" s="349"/>
      <c r="AA259" s="324">
        <f>SUM(AA260:AA273)</f>
        <v>567248.8200000001</v>
      </c>
    </row>
    <row r="260" spans="1:27" ht="34.5" customHeight="1">
      <c r="A260" s="199">
        <v>934</v>
      </c>
      <c r="B260" s="189"/>
      <c r="C260" s="190"/>
      <c r="D260" s="193"/>
      <c r="E260" s="192">
        <v>30127000</v>
      </c>
      <c r="F260" s="15" t="s">
        <v>788</v>
      </c>
      <c r="G260" s="16">
        <v>1</v>
      </c>
      <c r="H260" s="16">
        <v>410</v>
      </c>
      <c r="I260" s="15"/>
      <c r="J260" s="15"/>
      <c r="K260" s="15" t="s">
        <v>411</v>
      </c>
      <c r="L260" s="15" t="s">
        <v>798</v>
      </c>
      <c r="M260" s="15" t="s">
        <v>205</v>
      </c>
      <c r="N260" s="135" t="s">
        <v>761</v>
      </c>
      <c r="O260" s="135" t="s">
        <v>761</v>
      </c>
      <c r="P260" s="135" t="s">
        <v>233</v>
      </c>
      <c r="Q260" s="19">
        <v>240</v>
      </c>
      <c r="R260" s="20"/>
      <c r="S260" s="135" t="s">
        <v>657</v>
      </c>
      <c r="T260" s="34">
        <v>560.8</v>
      </c>
      <c r="U260" s="34">
        <v>560.8</v>
      </c>
      <c r="V260" s="34">
        <v>374.3</v>
      </c>
      <c r="W260" s="34">
        <v>374.3</v>
      </c>
      <c r="X260" s="57">
        <v>374.3</v>
      </c>
      <c r="Y260" s="175">
        <v>374.3</v>
      </c>
      <c r="Z260" s="2"/>
      <c r="AA260" s="3">
        <v>564208.02</v>
      </c>
    </row>
    <row r="261" spans="1:26" ht="37.5" customHeight="1">
      <c r="A261" s="199">
        <v>934</v>
      </c>
      <c r="B261" s="189"/>
      <c r="C261" s="190"/>
      <c r="D261" s="193"/>
      <c r="E261" s="192">
        <v>30127000</v>
      </c>
      <c r="F261" s="15"/>
      <c r="G261" s="16"/>
      <c r="H261" s="16"/>
      <c r="I261" s="15"/>
      <c r="J261" s="15"/>
      <c r="K261" s="361" t="s">
        <v>203</v>
      </c>
      <c r="L261" s="15" t="s">
        <v>798</v>
      </c>
      <c r="M261" s="361" t="s">
        <v>204</v>
      </c>
      <c r="N261" s="135" t="s">
        <v>761</v>
      </c>
      <c r="O261" s="135" t="s">
        <v>761</v>
      </c>
      <c r="P261" s="135" t="s">
        <v>800</v>
      </c>
      <c r="Q261" s="19">
        <v>110</v>
      </c>
      <c r="R261" s="20"/>
      <c r="S261" s="135" t="s">
        <v>657</v>
      </c>
      <c r="T261" s="34">
        <v>500</v>
      </c>
      <c r="U261" s="34">
        <v>499.8</v>
      </c>
      <c r="V261" s="34">
        <v>831.1</v>
      </c>
      <c r="W261" s="34">
        <v>0</v>
      </c>
      <c r="X261" s="57">
        <v>0</v>
      </c>
      <c r="Y261" s="175">
        <v>0</v>
      </c>
      <c r="Z261" s="2"/>
    </row>
    <row r="262" spans="1:26" ht="25.5" customHeight="1">
      <c r="A262" s="199">
        <v>934</v>
      </c>
      <c r="B262" s="189"/>
      <c r="C262" s="190"/>
      <c r="D262" s="193"/>
      <c r="E262" s="192">
        <v>30127000</v>
      </c>
      <c r="F262" s="15"/>
      <c r="G262" s="16"/>
      <c r="H262" s="16"/>
      <c r="I262" s="15"/>
      <c r="J262" s="15"/>
      <c r="K262" s="361" t="s">
        <v>790</v>
      </c>
      <c r="L262" s="361" t="s">
        <v>140</v>
      </c>
      <c r="M262" s="361" t="s">
        <v>791</v>
      </c>
      <c r="N262" s="135" t="s">
        <v>761</v>
      </c>
      <c r="O262" s="135" t="s">
        <v>761</v>
      </c>
      <c r="P262" s="135" t="s">
        <v>800</v>
      </c>
      <c r="Q262" s="19">
        <v>240</v>
      </c>
      <c r="R262" s="20"/>
      <c r="S262" s="135" t="s">
        <v>657</v>
      </c>
      <c r="T262" s="34">
        <v>0</v>
      </c>
      <c r="U262" s="34">
        <v>0</v>
      </c>
      <c r="V262" s="34">
        <v>2.7</v>
      </c>
      <c r="W262" s="34">
        <v>0</v>
      </c>
      <c r="X262" s="57">
        <v>0</v>
      </c>
      <c r="Y262" s="175">
        <v>0</v>
      </c>
      <c r="Z262" s="2"/>
    </row>
    <row r="263" spans="1:26" ht="24" customHeight="1">
      <c r="A263" s="199">
        <v>934</v>
      </c>
      <c r="B263" s="189"/>
      <c r="C263" s="190"/>
      <c r="D263" s="193"/>
      <c r="E263" s="192">
        <v>30127000</v>
      </c>
      <c r="F263" s="15"/>
      <c r="G263" s="16"/>
      <c r="H263" s="16"/>
      <c r="I263" s="15"/>
      <c r="J263" s="15"/>
      <c r="K263" s="361" t="s">
        <v>792</v>
      </c>
      <c r="L263" s="361" t="s">
        <v>698</v>
      </c>
      <c r="M263" s="361" t="s">
        <v>793</v>
      </c>
      <c r="N263" s="135" t="s">
        <v>761</v>
      </c>
      <c r="O263" s="135" t="s">
        <v>761</v>
      </c>
      <c r="P263" s="135" t="s">
        <v>799</v>
      </c>
      <c r="Q263" s="19">
        <v>240</v>
      </c>
      <c r="R263" s="20"/>
      <c r="S263" s="135" t="s">
        <v>657</v>
      </c>
      <c r="T263" s="34">
        <v>87.4</v>
      </c>
      <c r="U263" s="34">
        <v>87.4</v>
      </c>
      <c r="V263" s="34">
        <v>592.6</v>
      </c>
      <c r="W263" s="34">
        <v>528.2</v>
      </c>
      <c r="X263" s="57">
        <v>528.2</v>
      </c>
      <c r="Y263" s="175">
        <v>528.2</v>
      </c>
      <c r="Z263" s="2"/>
    </row>
    <row r="264" spans="1:26" ht="24.75" customHeight="1">
      <c r="A264" s="199">
        <v>934</v>
      </c>
      <c r="B264" s="189"/>
      <c r="C264" s="190"/>
      <c r="D264" s="193"/>
      <c r="E264" s="192">
        <v>30127000</v>
      </c>
      <c r="F264" s="15"/>
      <c r="G264" s="16"/>
      <c r="H264" s="16"/>
      <c r="I264" s="15"/>
      <c r="J264" s="15"/>
      <c r="K264" s="361" t="s">
        <v>795</v>
      </c>
      <c r="L264" s="361" t="s">
        <v>140</v>
      </c>
      <c r="M264" s="361" t="s">
        <v>796</v>
      </c>
      <c r="N264" s="135" t="s">
        <v>761</v>
      </c>
      <c r="O264" s="135" t="s">
        <v>761</v>
      </c>
      <c r="P264" s="135" t="s">
        <v>801</v>
      </c>
      <c r="Q264" s="19">
        <v>120</v>
      </c>
      <c r="R264" s="20"/>
      <c r="S264" s="135" t="s">
        <v>657</v>
      </c>
      <c r="T264" s="34">
        <v>1172.7</v>
      </c>
      <c r="U264" s="34">
        <v>1153</v>
      </c>
      <c r="V264" s="34">
        <v>1123.5</v>
      </c>
      <c r="W264" s="34">
        <v>1047.2</v>
      </c>
      <c r="X264" s="57">
        <v>1047.2</v>
      </c>
      <c r="Y264" s="175">
        <v>1047.2</v>
      </c>
      <c r="Z264" s="2"/>
    </row>
    <row r="265" spans="1:31" ht="67.5">
      <c r="A265" s="199">
        <v>934</v>
      </c>
      <c r="B265" s="189"/>
      <c r="C265" s="190"/>
      <c r="D265" s="193"/>
      <c r="E265" s="192">
        <v>30127000</v>
      </c>
      <c r="F265" s="15"/>
      <c r="G265" s="16"/>
      <c r="H265" s="16"/>
      <c r="I265" s="15"/>
      <c r="J265" s="15"/>
      <c r="K265" s="361" t="s">
        <v>370</v>
      </c>
      <c r="L265" s="361" t="s">
        <v>140</v>
      </c>
      <c r="M265" s="361" t="s">
        <v>232</v>
      </c>
      <c r="N265" s="135" t="s">
        <v>761</v>
      </c>
      <c r="O265" s="135" t="s">
        <v>761</v>
      </c>
      <c r="P265" s="135" t="s">
        <v>801</v>
      </c>
      <c r="Q265" s="19">
        <v>240</v>
      </c>
      <c r="R265" s="20"/>
      <c r="S265" s="135" t="s">
        <v>657</v>
      </c>
      <c r="T265" s="34">
        <v>14.3</v>
      </c>
      <c r="U265" s="34">
        <v>14.2</v>
      </c>
      <c r="V265" s="34">
        <v>73.6</v>
      </c>
      <c r="W265" s="34">
        <v>17.5</v>
      </c>
      <c r="X265" s="57">
        <v>17.5</v>
      </c>
      <c r="Y265" s="175">
        <v>17.5</v>
      </c>
      <c r="Z265" s="101">
        <f>SUM(U260:U265)</f>
        <v>2315.2</v>
      </c>
      <c r="AA265" s="101">
        <f>SUM(V260:V265)</f>
        <v>2997.8</v>
      </c>
      <c r="AB265" s="101">
        <f>SUM(W260:W265)</f>
        <v>1967.2</v>
      </c>
      <c r="AC265" s="101">
        <f>SUM(X260:X265)</f>
        <v>1967.2</v>
      </c>
      <c r="AD265" s="101">
        <f>SUM(Y260:Y265)</f>
        <v>1967.2</v>
      </c>
      <c r="AE265" s="101">
        <f>SUM(Y260:Y265)</f>
        <v>1967.2</v>
      </c>
    </row>
    <row r="266" spans="1:26" ht="12.75">
      <c r="A266" s="199">
        <v>934</v>
      </c>
      <c r="B266" s="189"/>
      <c r="C266" s="190"/>
      <c r="D266" s="193"/>
      <c r="E266" s="192">
        <v>30127000</v>
      </c>
      <c r="F266" s="15"/>
      <c r="G266" s="16"/>
      <c r="H266" s="16"/>
      <c r="I266" s="15"/>
      <c r="J266" s="15"/>
      <c r="K266" s="255"/>
      <c r="L266" s="255"/>
      <c r="M266" s="255"/>
      <c r="N266" s="135" t="s">
        <v>761</v>
      </c>
      <c r="O266" s="135" t="s">
        <v>761</v>
      </c>
      <c r="P266" s="135" t="s">
        <v>801</v>
      </c>
      <c r="Q266" s="19">
        <v>850</v>
      </c>
      <c r="R266" s="20"/>
      <c r="S266" s="135" t="s">
        <v>657</v>
      </c>
      <c r="T266" s="34">
        <v>0.7</v>
      </c>
      <c r="U266" s="34">
        <v>0.5</v>
      </c>
      <c r="V266" s="34">
        <v>1</v>
      </c>
      <c r="W266" s="34">
        <v>1</v>
      </c>
      <c r="X266" s="57">
        <v>1</v>
      </c>
      <c r="Y266" s="175">
        <v>1</v>
      </c>
      <c r="Z266" s="2"/>
    </row>
    <row r="267" spans="1:26" ht="12.75">
      <c r="A267" s="199">
        <v>934</v>
      </c>
      <c r="B267" s="189"/>
      <c r="C267" s="190"/>
      <c r="D267" s="193"/>
      <c r="E267" s="192">
        <v>30127000</v>
      </c>
      <c r="F267" s="15"/>
      <c r="G267" s="16"/>
      <c r="H267" s="16"/>
      <c r="I267" s="15"/>
      <c r="J267" s="15"/>
      <c r="K267" s="255"/>
      <c r="L267" s="255"/>
      <c r="M267" s="255"/>
      <c r="N267" s="135" t="s">
        <v>761</v>
      </c>
      <c r="O267" s="135" t="s">
        <v>761</v>
      </c>
      <c r="P267" s="135" t="s">
        <v>789</v>
      </c>
      <c r="Q267" s="19">
        <v>110</v>
      </c>
      <c r="R267" s="20"/>
      <c r="S267" s="135" t="s">
        <v>657</v>
      </c>
      <c r="T267" s="34">
        <v>920.9</v>
      </c>
      <c r="U267" s="34">
        <v>920.9</v>
      </c>
      <c r="V267" s="34">
        <v>1485</v>
      </c>
      <c r="W267" s="34">
        <v>1489.9</v>
      </c>
      <c r="X267" s="57">
        <v>1489.9</v>
      </c>
      <c r="Y267" s="175">
        <v>1489.9</v>
      </c>
      <c r="Z267" s="2"/>
    </row>
    <row r="268" spans="1:26" ht="12.75">
      <c r="A268" s="199">
        <v>934</v>
      </c>
      <c r="B268" s="189"/>
      <c r="C268" s="190"/>
      <c r="D268" s="193"/>
      <c r="E268" s="192">
        <v>30127000</v>
      </c>
      <c r="F268" s="15"/>
      <c r="G268" s="16"/>
      <c r="H268" s="16"/>
      <c r="I268" s="15"/>
      <c r="J268" s="15"/>
      <c r="K268" s="255"/>
      <c r="L268" s="255"/>
      <c r="M268" s="255"/>
      <c r="N268" s="135" t="s">
        <v>761</v>
      </c>
      <c r="O268" s="135" t="s">
        <v>761</v>
      </c>
      <c r="P268" s="135" t="s">
        <v>789</v>
      </c>
      <c r="Q268" s="19">
        <v>240</v>
      </c>
      <c r="R268" s="20"/>
      <c r="S268" s="135" t="s">
        <v>657</v>
      </c>
      <c r="T268" s="34">
        <v>54.5</v>
      </c>
      <c r="U268" s="34">
        <v>54.2</v>
      </c>
      <c r="V268" s="34">
        <v>343.6</v>
      </c>
      <c r="W268" s="34">
        <v>86.7</v>
      </c>
      <c r="X268" s="57">
        <v>86.7</v>
      </c>
      <c r="Y268" s="175">
        <v>86.7</v>
      </c>
      <c r="Z268" s="2"/>
    </row>
    <row r="269" spans="1:26" ht="12.75">
      <c r="A269" s="199">
        <v>934</v>
      </c>
      <c r="B269" s="189"/>
      <c r="C269" s="190"/>
      <c r="D269" s="193"/>
      <c r="E269" s="192">
        <v>30127000</v>
      </c>
      <c r="F269" s="15"/>
      <c r="G269" s="16"/>
      <c r="H269" s="16"/>
      <c r="I269" s="15"/>
      <c r="J269" s="15"/>
      <c r="K269" s="15"/>
      <c r="L269" s="15"/>
      <c r="M269" s="15"/>
      <c r="N269" s="135" t="s">
        <v>761</v>
      </c>
      <c r="O269" s="135" t="s">
        <v>761</v>
      </c>
      <c r="P269" s="135" t="s">
        <v>789</v>
      </c>
      <c r="Q269" s="19">
        <v>850</v>
      </c>
      <c r="R269" s="20"/>
      <c r="S269" s="135" t="s">
        <v>657</v>
      </c>
      <c r="T269" s="34">
        <v>6.6</v>
      </c>
      <c r="U269" s="34">
        <v>5.9</v>
      </c>
      <c r="V269" s="34">
        <v>6.1</v>
      </c>
      <c r="W269" s="34">
        <v>6.3</v>
      </c>
      <c r="X269" s="57">
        <v>6.3</v>
      </c>
      <c r="Y269" s="175">
        <v>6.3</v>
      </c>
      <c r="Z269" s="2"/>
    </row>
    <row r="270" spans="1:26" ht="12.75">
      <c r="A270" s="199">
        <v>934</v>
      </c>
      <c r="B270" s="189"/>
      <c r="C270" s="190"/>
      <c r="D270" s="193"/>
      <c r="E270" s="192">
        <v>30127000</v>
      </c>
      <c r="F270" s="15"/>
      <c r="G270" s="16"/>
      <c r="H270" s="16"/>
      <c r="I270" s="15"/>
      <c r="J270" s="15"/>
      <c r="K270" s="15"/>
      <c r="L270" s="15"/>
      <c r="M270" s="15"/>
      <c r="N270" s="289" t="s">
        <v>761</v>
      </c>
      <c r="O270" s="289" t="s">
        <v>761</v>
      </c>
      <c r="P270" s="289" t="s">
        <v>234</v>
      </c>
      <c r="Q270" s="290" t="s">
        <v>223</v>
      </c>
      <c r="R270" s="289"/>
      <c r="S270" s="289" t="s">
        <v>657</v>
      </c>
      <c r="T270" s="385">
        <v>80</v>
      </c>
      <c r="U270" s="390">
        <v>80</v>
      </c>
      <c r="V270" s="385">
        <v>0</v>
      </c>
      <c r="W270" s="385">
        <v>0</v>
      </c>
      <c r="X270" s="385">
        <v>0</v>
      </c>
      <c r="Y270" s="386">
        <v>0</v>
      </c>
      <c r="Z270" s="2"/>
    </row>
    <row r="271" spans="1:26" ht="12.75">
      <c r="A271" s="199">
        <v>934</v>
      </c>
      <c r="B271" s="189"/>
      <c r="C271" s="190"/>
      <c r="D271" s="193"/>
      <c r="E271" s="192">
        <v>30127000</v>
      </c>
      <c r="F271" s="15"/>
      <c r="G271" s="16"/>
      <c r="H271" s="16"/>
      <c r="I271" s="15"/>
      <c r="J271" s="15"/>
      <c r="K271" s="15"/>
      <c r="L271" s="15"/>
      <c r="M271" s="15"/>
      <c r="N271" s="290" t="s">
        <v>761</v>
      </c>
      <c r="O271" s="290" t="s">
        <v>761</v>
      </c>
      <c r="P271" s="290" t="s">
        <v>794</v>
      </c>
      <c r="Q271" s="290" t="s">
        <v>235</v>
      </c>
      <c r="R271" s="290"/>
      <c r="S271" s="289" t="s">
        <v>657</v>
      </c>
      <c r="T271" s="385">
        <v>273.6</v>
      </c>
      <c r="U271" s="385">
        <v>273.5</v>
      </c>
      <c r="V271" s="385">
        <v>0</v>
      </c>
      <c r="W271" s="387">
        <v>0</v>
      </c>
      <c r="X271" s="388">
        <v>0</v>
      </c>
      <c r="Y271" s="389">
        <v>0</v>
      </c>
      <c r="Z271" s="2"/>
    </row>
    <row r="272" spans="1:26" ht="12.75">
      <c r="A272" s="199">
        <v>934</v>
      </c>
      <c r="B272" s="189"/>
      <c r="C272" s="190"/>
      <c r="D272" s="193"/>
      <c r="E272" s="192">
        <v>30127000</v>
      </c>
      <c r="F272" s="15"/>
      <c r="G272" s="16"/>
      <c r="H272" s="16"/>
      <c r="I272" s="15"/>
      <c r="J272" s="15"/>
      <c r="K272" s="15"/>
      <c r="L272" s="15"/>
      <c r="M272" s="15"/>
      <c r="N272" s="135" t="s">
        <v>761</v>
      </c>
      <c r="O272" s="135" t="s">
        <v>761</v>
      </c>
      <c r="P272" s="135" t="s">
        <v>797</v>
      </c>
      <c r="Q272" s="19">
        <v>110</v>
      </c>
      <c r="R272" s="30"/>
      <c r="S272" s="115" t="s">
        <v>657</v>
      </c>
      <c r="T272" s="34">
        <v>587.8</v>
      </c>
      <c r="U272" s="34">
        <v>587.7</v>
      </c>
      <c r="V272" s="34">
        <v>0</v>
      </c>
      <c r="W272" s="34">
        <v>0</v>
      </c>
      <c r="X272" s="57">
        <v>0</v>
      </c>
      <c r="Y272" s="175">
        <v>0</v>
      </c>
      <c r="Z272" s="2"/>
    </row>
    <row r="273" spans="1:31" ht="12.75">
      <c r="A273" s="199">
        <v>934</v>
      </c>
      <c r="B273" s="189"/>
      <c r="C273" s="190"/>
      <c r="D273" s="193"/>
      <c r="E273" s="192">
        <v>30127000</v>
      </c>
      <c r="F273" s="15"/>
      <c r="G273" s="16"/>
      <c r="H273" s="16"/>
      <c r="I273" s="15"/>
      <c r="J273" s="15"/>
      <c r="K273" s="15"/>
      <c r="L273" s="15"/>
      <c r="M273" s="15"/>
      <c r="N273" s="135" t="s">
        <v>761</v>
      </c>
      <c r="O273" s="135" t="s">
        <v>761</v>
      </c>
      <c r="P273" s="135" t="s">
        <v>37</v>
      </c>
      <c r="Q273" s="19">
        <v>240</v>
      </c>
      <c r="R273" s="30"/>
      <c r="S273" s="115" t="s">
        <v>657</v>
      </c>
      <c r="T273" s="34">
        <v>0</v>
      </c>
      <c r="U273" s="34">
        <v>0</v>
      </c>
      <c r="V273" s="34">
        <v>43</v>
      </c>
      <c r="W273" s="34">
        <v>0</v>
      </c>
      <c r="X273" s="57">
        <v>0</v>
      </c>
      <c r="Y273" s="175">
        <v>0</v>
      </c>
      <c r="Z273" s="101">
        <f>SUM(U270:U273)</f>
        <v>941.2</v>
      </c>
      <c r="AA273" s="101">
        <f>SUM(V270:V273)</f>
        <v>43</v>
      </c>
      <c r="AB273" s="101">
        <f>SUM(W270:W273)</f>
        <v>0</v>
      </c>
      <c r="AC273" s="101">
        <f>SUM(X270:X273)</f>
        <v>0</v>
      </c>
      <c r="AD273" s="101">
        <f>SUM(Y270:Y273)</f>
        <v>0</v>
      </c>
      <c r="AE273" s="101">
        <f>SUM(Y270:Y273)</f>
        <v>0</v>
      </c>
    </row>
    <row r="274" spans="1:34" s="324" customFormat="1" ht="86.25" customHeight="1">
      <c r="A274" s="159"/>
      <c r="B274" s="197">
        <v>30130000</v>
      </c>
      <c r="C274" s="198" t="s">
        <v>275</v>
      </c>
      <c r="D274" s="322"/>
      <c r="E274" s="323">
        <v>30130000</v>
      </c>
      <c r="F274" s="14" t="s">
        <v>146</v>
      </c>
      <c r="G274" s="473"/>
      <c r="H274" s="474"/>
      <c r="I274" s="116" t="s">
        <v>448</v>
      </c>
      <c r="J274" s="116"/>
      <c r="K274" s="468"/>
      <c r="L274" s="468"/>
      <c r="M274" s="468"/>
      <c r="N274" s="468"/>
      <c r="O274" s="468"/>
      <c r="P274" s="468"/>
      <c r="Q274" s="468"/>
      <c r="R274" s="469"/>
      <c r="S274" s="116"/>
      <c r="T274" s="298">
        <f aca="true" t="shared" si="34" ref="T274:Y274">SUM(T275:T283)</f>
        <v>27389.100000000002</v>
      </c>
      <c r="U274" s="298">
        <f t="shared" si="34"/>
        <v>27031.999999999996</v>
      </c>
      <c r="V274" s="298">
        <f t="shared" si="34"/>
        <v>30125.8</v>
      </c>
      <c r="W274" s="298">
        <f t="shared" si="34"/>
        <v>32850.5</v>
      </c>
      <c r="X274" s="298">
        <f t="shared" si="34"/>
        <v>29107.7</v>
      </c>
      <c r="Y274" s="333">
        <f t="shared" si="34"/>
        <v>29107.7</v>
      </c>
      <c r="Z274" s="84"/>
      <c r="AA274" s="324">
        <f>SUM(AA275:AA283)</f>
        <v>23097.800000000003</v>
      </c>
      <c r="AB274" s="324">
        <f>SUM(AB275:AB283)</f>
        <v>14197.9</v>
      </c>
      <c r="AC274" s="131"/>
      <c r="AD274" s="324">
        <f>SUM(AD275:AD283)</f>
        <v>19912.3</v>
      </c>
      <c r="AE274" s="324">
        <f>SUM(AE275:AE283)</f>
        <v>14398.7</v>
      </c>
      <c r="AF274" s="131">
        <f>SUM(AA274:AD274)</f>
        <v>57208</v>
      </c>
      <c r="AG274" s="350"/>
      <c r="AH274" s="350"/>
    </row>
    <row r="275" spans="1:34" ht="36" customHeight="1">
      <c r="A275" s="188">
        <v>902</v>
      </c>
      <c r="B275" s="189">
        <v>30100000</v>
      </c>
      <c r="C275" s="190" t="s">
        <v>275</v>
      </c>
      <c r="D275" s="191">
        <v>30130000</v>
      </c>
      <c r="E275" s="192">
        <v>30130000</v>
      </c>
      <c r="F275" s="15" t="s">
        <v>146</v>
      </c>
      <c r="G275" s="16">
        <v>2</v>
      </c>
      <c r="H275" s="16">
        <v>0</v>
      </c>
      <c r="I275" s="15"/>
      <c r="J275" s="15"/>
      <c r="K275" s="15" t="s">
        <v>126</v>
      </c>
      <c r="L275" s="15" t="s">
        <v>730</v>
      </c>
      <c r="M275" s="15" t="s">
        <v>804</v>
      </c>
      <c r="N275" s="42" t="s">
        <v>766</v>
      </c>
      <c r="O275" s="42" t="s">
        <v>111</v>
      </c>
      <c r="P275" s="18" t="s">
        <v>365</v>
      </c>
      <c r="Q275" s="19">
        <v>110</v>
      </c>
      <c r="R275" s="20">
        <v>0</v>
      </c>
      <c r="S275" s="42" t="s">
        <v>657</v>
      </c>
      <c r="T275" s="34">
        <v>6212.2</v>
      </c>
      <c r="U275" s="34">
        <v>6195.4</v>
      </c>
      <c r="V275" s="34">
        <v>5995</v>
      </c>
      <c r="W275" s="34">
        <v>6010.1</v>
      </c>
      <c r="X275" s="34">
        <v>6010.1</v>
      </c>
      <c r="Y275" s="157">
        <v>6010.1</v>
      </c>
      <c r="Z275" s="145">
        <v>111</v>
      </c>
      <c r="AA275" s="129">
        <v>8859.5</v>
      </c>
      <c r="AB275" s="130"/>
      <c r="AC275" s="132"/>
      <c r="AD275" s="3">
        <v>5512.4</v>
      </c>
      <c r="AF275" s="131">
        <f>SUM(AA275:AD275)</f>
        <v>14371.9</v>
      </c>
      <c r="AG275" s="133"/>
      <c r="AH275" s="133"/>
    </row>
    <row r="276" spans="1:34" ht="33.75" customHeight="1">
      <c r="A276" s="188">
        <v>902</v>
      </c>
      <c r="B276" s="189">
        <v>30100000</v>
      </c>
      <c r="C276" s="190" t="s">
        <v>275</v>
      </c>
      <c r="D276" s="191">
        <v>30130000</v>
      </c>
      <c r="E276" s="192">
        <v>30130000</v>
      </c>
      <c r="F276" s="15"/>
      <c r="G276" s="16"/>
      <c r="H276" s="16"/>
      <c r="I276" s="15"/>
      <c r="J276" s="15"/>
      <c r="K276" s="15" t="s">
        <v>411</v>
      </c>
      <c r="L276" s="15" t="s">
        <v>431</v>
      </c>
      <c r="M276" s="15" t="s">
        <v>205</v>
      </c>
      <c r="N276" s="42" t="s">
        <v>766</v>
      </c>
      <c r="O276" s="42" t="s">
        <v>111</v>
      </c>
      <c r="P276" s="18" t="s">
        <v>365</v>
      </c>
      <c r="Q276" s="19">
        <v>240</v>
      </c>
      <c r="R276" s="20">
        <v>0</v>
      </c>
      <c r="S276" s="42" t="s">
        <v>657</v>
      </c>
      <c r="T276" s="34">
        <v>774.8</v>
      </c>
      <c r="U276" s="34">
        <v>774.6</v>
      </c>
      <c r="V276" s="34">
        <v>762.5</v>
      </c>
      <c r="W276" s="34">
        <v>772.1</v>
      </c>
      <c r="X276" s="34">
        <v>772.1</v>
      </c>
      <c r="Y276" s="157">
        <v>772.1</v>
      </c>
      <c r="Z276" s="145"/>
      <c r="AA276" s="129"/>
      <c r="AB276" s="130"/>
      <c r="AC276" s="132"/>
      <c r="AF276" s="131"/>
      <c r="AG276" s="133"/>
      <c r="AH276" s="133"/>
    </row>
    <row r="277" spans="1:34" ht="36.75" customHeight="1">
      <c r="A277" s="188">
        <v>902</v>
      </c>
      <c r="B277" s="189">
        <v>30100000</v>
      </c>
      <c r="C277" s="190" t="s">
        <v>275</v>
      </c>
      <c r="D277" s="191">
        <v>30130000</v>
      </c>
      <c r="E277" s="192">
        <v>30130000</v>
      </c>
      <c r="F277" s="15"/>
      <c r="G277" s="16"/>
      <c r="H277" s="16"/>
      <c r="I277" s="15"/>
      <c r="J277" s="15"/>
      <c r="K277" s="361" t="s">
        <v>203</v>
      </c>
      <c r="L277" s="15" t="s">
        <v>431</v>
      </c>
      <c r="M277" s="361" t="s">
        <v>204</v>
      </c>
      <c r="N277" s="42" t="s">
        <v>766</v>
      </c>
      <c r="O277" s="42" t="s">
        <v>111</v>
      </c>
      <c r="P277" s="18" t="s">
        <v>365</v>
      </c>
      <c r="Q277" s="19">
        <v>850</v>
      </c>
      <c r="R277" s="20">
        <v>210</v>
      </c>
      <c r="S277" s="42" t="s">
        <v>657</v>
      </c>
      <c r="T277" s="34">
        <v>7.3</v>
      </c>
      <c r="U277" s="34">
        <v>7.3</v>
      </c>
      <c r="V277" s="34">
        <v>7.4</v>
      </c>
      <c r="W277" s="34">
        <v>7.8</v>
      </c>
      <c r="X277" s="34">
        <v>7.8</v>
      </c>
      <c r="Y277" s="157">
        <v>7.8</v>
      </c>
      <c r="Z277" s="145"/>
      <c r="AA277" s="129"/>
      <c r="AB277" s="130"/>
      <c r="AC277" s="132"/>
      <c r="AF277" s="131"/>
      <c r="AG277" s="133"/>
      <c r="AH277" s="133"/>
    </row>
    <row r="278" spans="1:34" ht="24" customHeight="1">
      <c r="A278" s="188">
        <v>902</v>
      </c>
      <c r="B278" s="189">
        <v>30100000</v>
      </c>
      <c r="C278" s="190" t="s">
        <v>275</v>
      </c>
      <c r="D278" s="191">
        <v>30130000</v>
      </c>
      <c r="E278" s="192">
        <v>30130000</v>
      </c>
      <c r="F278" s="15" t="s">
        <v>146</v>
      </c>
      <c r="G278" s="16">
        <v>2</v>
      </c>
      <c r="H278" s="16">
        <v>0</v>
      </c>
      <c r="I278" s="15"/>
      <c r="J278" s="15"/>
      <c r="K278" s="15" t="s">
        <v>383</v>
      </c>
      <c r="L278" s="15" t="s">
        <v>698</v>
      </c>
      <c r="M278" s="15" t="s">
        <v>159</v>
      </c>
      <c r="N278" s="42" t="s">
        <v>766</v>
      </c>
      <c r="O278" s="42" t="s">
        <v>111</v>
      </c>
      <c r="P278" s="18" t="s">
        <v>29</v>
      </c>
      <c r="Q278" s="19">
        <v>110</v>
      </c>
      <c r="R278" s="20">
        <v>0</v>
      </c>
      <c r="S278" s="42" t="s">
        <v>657</v>
      </c>
      <c r="T278" s="34">
        <v>5398.1</v>
      </c>
      <c r="U278" s="34">
        <v>5387.5</v>
      </c>
      <c r="V278" s="34">
        <v>5902.3</v>
      </c>
      <c r="W278" s="34">
        <v>6302.3</v>
      </c>
      <c r="X278" s="34">
        <v>6302.3</v>
      </c>
      <c r="Y278" s="157">
        <v>6302.3</v>
      </c>
      <c r="Z278" s="145">
        <v>112</v>
      </c>
      <c r="AA278" s="130">
        <v>7.2</v>
      </c>
      <c r="AB278" s="130"/>
      <c r="AC278" s="132"/>
      <c r="AD278" s="130">
        <v>1.2</v>
      </c>
      <c r="AE278" s="130"/>
      <c r="AF278" s="131">
        <f>SUM(AA278:AD278)</f>
        <v>8.4</v>
      </c>
      <c r="AG278" s="133"/>
      <c r="AH278" s="133"/>
    </row>
    <row r="279" spans="1:37" ht="24" customHeight="1">
      <c r="A279" s="188">
        <v>902</v>
      </c>
      <c r="B279" s="189">
        <v>30100000</v>
      </c>
      <c r="C279" s="190" t="s">
        <v>275</v>
      </c>
      <c r="D279" s="191">
        <v>30130000</v>
      </c>
      <c r="E279" s="192">
        <v>30130000</v>
      </c>
      <c r="F279" s="15"/>
      <c r="G279" s="16"/>
      <c r="H279" s="16"/>
      <c r="I279" s="15"/>
      <c r="J279" s="15"/>
      <c r="K279" s="15" t="s">
        <v>384</v>
      </c>
      <c r="L279" s="15" t="s">
        <v>698</v>
      </c>
      <c r="M279" s="15" t="s">
        <v>382</v>
      </c>
      <c r="N279" s="42" t="s">
        <v>766</v>
      </c>
      <c r="O279" s="42" t="s">
        <v>111</v>
      </c>
      <c r="P279" s="18" t="s">
        <v>29</v>
      </c>
      <c r="Q279" s="19">
        <v>240</v>
      </c>
      <c r="R279" s="20">
        <v>210</v>
      </c>
      <c r="S279" s="42" t="s">
        <v>657</v>
      </c>
      <c r="T279" s="34">
        <v>1838.7</v>
      </c>
      <c r="U279" s="34">
        <v>1833.1</v>
      </c>
      <c r="V279" s="34">
        <v>1823</v>
      </c>
      <c r="W279" s="34">
        <v>1306.4</v>
      </c>
      <c r="X279" s="34">
        <v>1306.4</v>
      </c>
      <c r="Y279" s="157">
        <v>1306.4</v>
      </c>
      <c r="Z279" s="145">
        <v>242</v>
      </c>
      <c r="AA279" s="141">
        <f>SUM(T275:T279)</f>
        <v>14231.100000000002</v>
      </c>
      <c r="AB279" s="141">
        <f aca="true" t="shared" si="35" ref="AB279:AK279">SUM(U275:U279)</f>
        <v>14197.9</v>
      </c>
      <c r="AC279" s="141">
        <f>SUM(V275:V279)</f>
        <v>14490.2</v>
      </c>
      <c r="AD279" s="141">
        <f t="shared" si="35"/>
        <v>14398.7</v>
      </c>
      <c r="AE279" s="141">
        <f t="shared" si="35"/>
        <v>14398.7</v>
      </c>
      <c r="AF279" s="141">
        <f t="shared" si="35"/>
        <v>14398.7</v>
      </c>
      <c r="AG279" s="141">
        <f t="shared" si="35"/>
        <v>465</v>
      </c>
      <c r="AH279" s="141">
        <f t="shared" si="35"/>
        <v>23097.800000000003</v>
      </c>
      <c r="AI279" s="141">
        <f t="shared" si="35"/>
        <v>14197.9</v>
      </c>
      <c r="AJ279" s="141">
        <f t="shared" si="35"/>
        <v>14490.2</v>
      </c>
      <c r="AK279" s="141">
        <f t="shared" si="35"/>
        <v>19912.3</v>
      </c>
    </row>
    <row r="280" spans="1:34" ht="24.75" customHeight="1">
      <c r="A280" s="188">
        <v>902</v>
      </c>
      <c r="B280" s="189">
        <v>30100000</v>
      </c>
      <c r="C280" s="190" t="s">
        <v>275</v>
      </c>
      <c r="D280" s="191">
        <v>30130000</v>
      </c>
      <c r="E280" s="192">
        <v>30130000</v>
      </c>
      <c r="F280" s="15"/>
      <c r="G280" s="16"/>
      <c r="H280" s="16"/>
      <c r="I280" s="15"/>
      <c r="J280" s="15"/>
      <c r="K280" s="15" t="s">
        <v>72</v>
      </c>
      <c r="L280" s="15" t="s">
        <v>71</v>
      </c>
      <c r="M280" s="15" t="s">
        <v>73</v>
      </c>
      <c r="N280" s="42" t="s">
        <v>766</v>
      </c>
      <c r="O280" s="42" t="s">
        <v>111</v>
      </c>
      <c r="P280" s="18" t="s">
        <v>29</v>
      </c>
      <c r="Q280" s="19">
        <v>850</v>
      </c>
      <c r="R280" s="20"/>
      <c r="S280" s="42" t="s">
        <v>657</v>
      </c>
      <c r="T280" s="34">
        <v>41.1</v>
      </c>
      <c r="U280" s="34">
        <v>40.8</v>
      </c>
      <c r="V280" s="34">
        <v>27.4</v>
      </c>
      <c r="W280" s="34">
        <v>9</v>
      </c>
      <c r="X280" s="34">
        <v>9</v>
      </c>
      <c r="Y280" s="157">
        <v>9</v>
      </c>
      <c r="Z280" s="145"/>
      <c r="AA280" s="130"/>
      <c r="AB280" s="130"/>
      <c r="AC280" s="132"/>
      <c r="AD280" s="130"/>
      <c r="AE280" s="130"/>
      <c r="AF280" s="131"/>
      <c r="AG280" s="133"/>
      <c r="AH280" s="133"/>
    </row>
    <row r="281" spans="1:34" ht="15">
      <c r="A281" s="188">
        <v>902</v>
      </c>
      <c r="B281" s="189">
        <v>30100000</v>
      </c>
      <c r="C281" s="190" t="s">
        <v>275</v>
      </c>
      <c r="D281" s="191">
        <v>30130000</v>
      </c>
      <c r="E281" s="192">
        <v>30130000</v>
      </c>
      <c r="F281" s="15"/>
      <c r="G281" s="16"/>
      <c r="H281" s="16"/>
      <c r="I281" s="15"/>
      <c r="J281" s="15"/>
      <c r="K281" s="15"/>
      <c r="L281" s="15"/>
      <c r="M281" s="15"/>
      <c r="N281" s="42" t="s">
        <v>766</v>
      </c>
      <c r="O281" s="42" t="s">
        <v>111</v>
      </c>
      <c r="P281" s="18" t="s">
        <v>30</v>
      </c>
      <c r="Q281" s="19">
        <v>110</v>
      </c>
      <c r="R281" s="20">
        <v>0</v>
      </c>
      <c r="S281" s="42" t="s">
        <v>657</v>
      </c>
      <c r="T281" s="34">
        <v>8445.2</v>
      </c>
      <c r="U281" s="34">
        <v>8412</v>
      </c>
      <c r="V281" s="34">
        <v>8302.5</v>
      </c>
      <c r="W281" s="34">
        <v>8451.3</v>
      </c>
      <c r="X281" s="34">
        <v>8451.3</v>
      </c>
      <c r="Y281" s="157">
        <v>8451.3</v>
      </c>
      <c r="Z281" s="145"/>
      <c r="AA281" s="130"/>
      <c r="AB281" s="130"/>
      <c r="AC281" s="132"/>
      <c r="AD281" s="130"/>
      <c r="AE281" s="130"/>
      <c r="AF281" s="131"/>
      <c r="AG281" s="133"/>
      <c r="AH281" s="133"/>
    </row>
    <row r="282" spans="1:34" ht="15">
      <c r="A282" s="188">
        <v>902</v>
      </c>
      <c r="B282" s="189">
        <v>30100000</v>
      </c>
      <c r="C282" s="190" t="s">
        <v>275</v>
      </c>
      <c r="D282" s="191">
        <v>30130000</v>
      </c>
      <c r="E282" s="192">
        <v>30130000</v>
      </c>
      <c r="F282" s="15"/>
      <c r="G282" s="16"/>
      <c r="H282" s="16"/>
      <c r="I282" s="15"/>
      <c r="J282" s="15"/>
      <c r="K282" s="15"/>
      <c r="L282" s="15"/>
      <c r="M282" s="15"/>
      <c r="N282" s="42" t="s">
        <v>766</v>
      </c>
      <c r="O282" s="42" t="s">
        <v>111</v>
      </c>
      <c r="P282" s="18" t="s">
        <v>30</v>
      </c>
      <c r="Q282" s="19">
        <v>240</v>
      </c>
      <c r="R282" s="20">
        <v>210</v>
      </c>
      <c r="S282" s="42" t="s">
        <v>657</v>
      </c>
      <c r="T282" s="34">
        <v>4560.4</v>
      </c>
      <c r="U282" s="34">
        <v>4298.2</v>
      </c>
      <c r="V282" s="34">
        <v>7167.9</v>
      </c>
      <c r="W282" s="34">
        <v>9888.6</v>
      </c>
      <c r="X282" s="34">
        <v>6145.8</v>
      </c>
      <c r="Y282" s="157">
        <v>6145.8</v>
      </c>
      <c r="Z282" s="145"/>
      <c r="AA282" s="130"/>
      <c r="AB282" s="130"/>
      <c r="AC282" s="132"/>
      <c r="AD282" s="130"/>
      <c r="AE282" s="130"/>
      <c r="AF282" s="131"/>
      <c r="AG282" s="133"/>
      <c r="AH282" s="133"/>
    </row>
    <row r="283" spans="1:34" ht="15">
      <c r="A283" s="188">
        <v>902</v>
      </c>
      <c r="B283" s="189">
        <v>30100000</v>
      </c>
      <c r="C283" s="190" t="s">
        <v>275</v>
      </c>
      <c r="D283" s="191">
        <v>30130000</v>
      </c>
      <c r="E283" s="192">
        <v>30130000</v>
      </c>
      <c r="F283" s="15"/>
      <c r="G283" s="16"/>
      <c r="H283" s="16"/>
      <c r="I283" s="15"/>
      <c r="J283" s="15"/>
      <c r="K283" s="15"/>
      <c r="L283" s="15"/>
      <c r="M283" s="15"/>
      <c r="N283" s="42" t="s">
        <v>766</v>
      </c>
      <c r="O283" s="42" t="s">
        <v>111</v>
      </c>
      <c r="P283" s="18" t="s">
        <v>30</v>
      </c>
      <c r="Q283" s="19">
        <v>850</v>
      </c>
      <c r="R283" s="20"/>
      <c r="S283" s="42" t="s">
        <v>657</v>
      </c>
      <c r="T283" s="34">
        <v>111.3</v>
      </c>
      <c r="U283" s="34">
        <v>83.1</v>
      </c>
      <c r="V283" s="34">
        <v>137.8</v>
      </c>
      <c r="W283" s="34">
        <v>102.9</v>
      </c>
      <c r="X283" s="34">
        <v>102.9</v>
      </c>
      <c r="Y283" s="157">
        <v>102.9</v>
      </c>
      <c r="Z283" s="145"/>
      <c r="AA283" s="130"/>
      <c r="AB283" s="130"/>
      <c r="AC283" s="132"/>
      <c r="AD283" s="130"/>
      <c r="AE283" s="130"/>
      <c r="AF283" s="131"/>
      <c r="AG283" s="133"/>
      <c r="AH283" s="133"/>
    </row>
    <row r="284" spans="1:34" s="324" customFormat="1" ht="100.5" customHeight="1">
      <c r="A284" s="159"/>
      <c r="B284" s="197">
        <v>30130000</v>
      </c>
      <c r="C284" s="198" t="s">
        <v>275</v>
      </c>
      <c r="D284" s="322"/>
      <c r="E284" s="323">
        <v>30131000</v>
      </c>
      <c r="F284" s="29"/>
      <c r="G284" s="37"/>
      <c r="H284" s="38"/>
      <c r="I284" s="219" t="s">
        <v>17</v>
      </c>
      <c r="J284" s="52"/>
      <c r="K284" s="75"/>
      <c r="L284" s="75"/>
      <c r="M284" s="75"/>
      <c r="N284" s="53"/>
      <c r="O284" s="53"/>
      <c r="P284" s="54"/>
      <c r="Q284" s="55"/>
      <c r="R284" s="39"/>
      <c r="S284" s="39"/>
      <c r="T284" s="217">
        <f aca="true" t="shared" si="36" ref="T284:Y284">SUM(T285:T286)</f>
        <v>1859.9</v>
      </c>
      <c r="U284" s="217">
        <f t="shared" si="36"/>
        <v>1859.9</v>
      </c>
      <c r="V284" s="217">
        <f t="shared" si="36"/>
        <v>0</v>
      </c>
      <c r="W284" s="217">
        <f t="shared" si="36"/>
        <v>0</v>
      </c>
      <c r="X284" s="217">
        <f t="shared" si="36"/>
        <v>0</v>
      </c>
      <c r="Y284" s="339">
        <f t="shared" si="36"/>
        <v>0</v>
      </c>
      <c r="Z284" s="139"/>
      <c r="AA284" s="129"/>
      <c r="AB284" s="129"/>
      <c r="AC284" s="132"/>
      <c r="AD284" s="129"/>
      <c r="AE284" s="129"/>
      <c r="AF284" s="131"/>
      <c r="AG284" s="350"/>
      <c r="AH284" s="350"/>
    </row>
    <row r="285" spans="1:34" ht="35.25" customHeight="1">
      <c r="A285" s="188">
        <v>902</v>
      </c>
      <c r="B285" s="189"/>
      <c r="C285" s="190"/>
      <c r="D285" s="193"/>
      <c r="E285" s="192">
        <v>30131000</v>
      </c>
      <c r="F285" s="14"/>
      <c r="G285" s="16"/>
      <c r="H285" s="27"/>
      <c r="I285" s="31"/>
      <c r="J285" s="31"/>
      <c r="K285" s="15" t="s">
        <v>126</v>
      </c>
      <c r="L285" s="15" t="s">
        <v>820</v>
      </c>
      <c r="M285" s="15" t="s">
        <v>804</v>
      </c>
      <c r="N285" s="42" t="s">
        <v>766</v>
      </c>
      <c r="O285" s="42" t="s">
        <v>761</v>
      </c>
      <c r="P285" s="18" t="s">
        <v>31</v>
      </c>
      <c r="Q285" s="19">
        <v>880</v>
      </c>
      <c r="R285" s="20">
        <v>0</v>
      </c>
      <c r="S285" s="42" t="s">
        <v>657</v>
      </c>
      <c r="T285" s="140">
        <v>1859.9</v>
      </c>
      <c r="U285" s="140">
        <v>1859.9</v>
      </c>
      <c r="V285" s="140">
        <v>0</v>
      </c>
      <c r="W285" s="34">
        <v>0</v>
      </c>
      <c r="X285" s="34">
        <v>0</v>
      </c>
      <c r="Y285" s="166">
        <v>0</v>
      </c>
      <c r="Z285" s="139"/>
      <c r="AA285" s="130"/>
      <c r="AB285" s="130"/>
      <c r="AC285" s="132"/>
      <c r="AD285" s="130"/>
      <c r="AE285" s="130"/>
      <c r="AF285" s="131"/>
      <c r="AG285" s="133"/>
      <c r="AH285" s="133"/>
    </row>
    <row r="286" spans="1:34" ht="33" customHeight="1">
      <c r="A286" s="188"/>
      <c r="B286" s="189"/>
      <c r="C286" s="190"/>
      <c r="D286" s="193"/>
      <c r="E286" s="192">
        <v>30131000</v>
      </c>
      <c r="F286" s="14"/>
      <c r="G286" s="16"/>
      <c r="H286" s="27"/>
      <c r="I286" s="31"/>
      <c r="J286" s="31"/>
      <c r="K286" s="15" t="s">
        <v>411</v>
      </c>
      <c r="L286" s="15" t="s">
        <v>432</v>
      </c>
      <c r="M286" s="15" t="s">
        <v>205</v>
      </c>
      <c r="N286" s="42"/>
      <c r="O286" s="42"/>
      <c r="P286" s="18"/>
      <c r="Q286" s="19"/>
      <c r="R286" s="20">
        <v>0</v>
      </c>
      <c r="S286" s="42"/>
      <c r="T286" s="140"/>
      <c r="U286" s="140"/>
      <c r="V286" s="140"/>
      <c r="W286" s="34"/>
      <c r="X286" s="34"/>
      <c r="Y286" s="166"/>
      <c r="Z286" s="139"/>
      <c r="AA286" s="130"/>
      <c r="AB286" s="130"/>
      <c r="AC286" s="132"/>
      <c r="AD286" s="130"/>
      <c r="AE286" s="130"/>
      <c r="AF286" s="131"/>
      <c r="AG286" s="133"/>
      <c r="AH286" s="133"/>
    </row>
    <row r="287" spans="1:34" ht="33" customHeight="1">
      <c r="A287" s="188"/>
      <c r="B287" s="189"/>
      <c r="C287" s="190"/>
      <c r="D287" s="193"/>
      <c r="E287" s="192">
        <v>30131000</v>
      </c>
      <c r="F287" s="14"/>
      <c r="G287" s="16"/>
      <c r="H287" s="27"/>
      <c r="I287" s="31"/>
      <c r="J287" s="31"/>
      <c r="K287" s="361" t="s">
        <v>203</v>
      </c>
      <c r="L287" s="15" t="s">
        <v>432</v>
      </c>
      <c r="M287" s="361" t="s">
        <v>204</v>
      </c>
      <c r="N287" s="42"/>
      <c r="O287" s="42"/>
      <c r="P287" s="18"/>
      <c r="Q287" s="19"/>
      <c r="R287" s="30"/>
      <c r="S287" s="43"/>
      <c r="T287" s="140"/>
      <c r="U287" s="140"/>
      <c r="V287" s="140"/>
      <c r="W287" s="34"/>
      <c r="X287" s="34"/>
      <c r="Y287" s="166"/>
      <c r="Z287" s="139"/>
      <c r="AA287" s="130"/>
      <c r="AB287" s="130"/>
      <c r="AC287" s="132"/>
      <c r="AD287" s="130"/>
      <c r="AE287" s="130"/>
      <c r="AF287" s="131"/>
      <c r="AG287" s="133"/>
      <c r="AH287" s="133"/>
    </row>
    <row r="288" spans="1:34" ht="22.5" customHeight="1">
      <c r="A288" s="188"/>
      <c r="B288" s="189"/>
      <c r="C288" s="190"/>
      <c r="D288" s="193"/>
      <c r="E288" s="192">
        <v>30131000</v>
      </c>
      <c r="F288" s="14"/>
      <c r="G288" s="16"/>
      <c r="H288" s="27"/>
      <c r="I288" s="31"/>
      <c r="J288" s="31"/>
      <c r="K288" s="15" t="s">
        <v>459</v>
      </c>
      <c r="L288" s="15" t="s">
        <v>280</v>
      </c>
      <c r="M288" s="15" t="s">
        <v>460</v>
      </c>
      <c r="N288" s="42"/>
      <c r="O288" s="42"/>
      <c r="P288" s="18"/>
      <c r="Q288" s="19"/>
      <c r="R288" s="30"/>
      <c r="S288" s="43"/>
      <c r="T288" s="140"/>
      <c r="U288" s="140"/>
      <c r="V288" s="140"/>
      <c r="W288" s="34"/>
      <c r="X288" s="34"/>
      <c r="Y288" s="166"/>
      <c r="Z288" s="139"/>
      <c r="AA288" s="130"/>
      <c r="AB288" s="130"/>
      <c r="AC288" s="132"/>
      <c r="AD288" s="130"/>
      <c r="AE288" s="130"/>
      <c r="AF288" s="131"/>
      <c r="AG288" s="133"/>
      <c r="AH288" s="133"/>
    </row>
    <row r="289" spans="1:34" ht="56.25">
      <c r="A289" s="188"/>
      <c r="B289" s="189"/>
      <c r="C289" s="190"/>
      <c r="D289" s="193"/>
      <c r="E289" s="192">
        <v>30131000</v>
      </c>
      <c r="F289" s="14"/>
      <c r="G289" s="16"/>
      <c r="H289" s="27"/>
      <c r="I289" s="31"/>
      <c r="J289" s="31"/>
      <c r="K289" s="15" t="s">
        <v>461</v>
      </c>
      <c r="L289" s="15" t="s">
        <v>298</v>
      </c>
      <c r="M289" s="15" t="s">
        <v>462</v>
      </c>
      <c r="N289" s="17"/>
      <c r="O289" s="17"/>
      <c r="P289" s="18"/>
      <c r="Q289" s="19"/>
      <c r="R289" s="30"/>
      <c r="S289" s="43"/>
      <c r="T289" s="140"/>
      <c r="U289" s="140"/>
      <c r="V289" s="140"/>
      <c r="W289" s="34"/>
      <c r="X289" s="34"/>
      <c r="Y289" s="166"/>
      <c r="Z289" s="139"/>
      <c r="AA289" s="130"/>
      <c r="AB289" s="130"/>
      <c r="AC289" s="132"/>
      <c r="AD289" s="130"/>
      <c r="AE289" s="130"/>
      <c r="AF289" s="131"/>
      <c r="AG289" s="133"/>
      <c r="AH289" s="133"/>
    </row>
    <row r="290" spans="1:26" s="324" customFormat="1" ht="67.5">
      <c r="A290" s="159"/>
      <c r="B290" s="197">
        <v>30130000</v>
      </c>
      <c r="C290" s="198" t="s">
        <v>275</v>
      </c>
      <c r="D290" s="322"/>
      <c r="E290" s="323">
        <v>30132100</v>
      </c>
      <c r="F290" s="29"/>
      <c r="G290" s="37"/>
      <c r="H290" s="38"/>
      <c r="I290" s="219" t="s">
        <v>345</v>
      </c>
      <c r="J290" s="52" t="s">
        <v>332</v>
      </c>
      <c r="K290" s="442"/>
      <c r="L290" s="443"/>
      <c r="M290" s="443"/>
      <c r="N290" s="443"/>
      <c r="O290" s="443"/>
      <c r="P290" s="443"/>
      <c r="Q290" s="444"/>
      <c r="R290" s="30"/>
      <c r="S290" s="116"/>
      <c r="T290" s="298">
        <f aca="true" t="shared" si="37" ref="T290:Y290">SUM(T291:T294)</f>
        <v>1802</v>
      </c>
      <c r="U290" s="298">
        <f t="shared" si="37"/>
        <v>1798.4</v>
      </c>
      <c r="V290" s="298">
        <f t="shared" si="37"/>
        <v>2069.9</v>
      </c>
      <c r="W290" s="298">
        <f t="shared" si="37"/>
        <v>1000</v>
      </c>
      <c r="X290" s="298">
        <f t="shared" si="37"/>
        <v>100</v>
      </c>
      <c r="Y290" s="336">
        <f t="shared" si="37"/>
        <v>100</v>
      </c>
      <c r="Z290" s="1"/>
    </row>
    <row r="291" spans="1:26" ht="36" customHeight="1">
      <c r="A291" s="188">
        <v>902</v>
      </c>
      <c r="B291" s="189"/>
      <c r="C291" s="190"/>
      <c r="D291" s="193"/>
      <c r="E291" s="192">
        <v>30132100</v>
      </c>
      <c r="F291" s="14"/>
      <c r="G291" s="16"/>
      <c r="H291" s="27"/>
      <c r="I291" s="31"/>
      <c r="J291" s="31"/>
      <c r="K291" s="15" t="s">
        <v>126</v>
      </c>
      <c r="L291" s="15" t="s">
        <v>376</v>
      </c>
      <c r="M291" s="15" t="s">
        <v>804</v>
      </c>
      <c r="N291" s="42" t="s">
        <v>300</v>
      </c>
      <c r="O291" s="42" t="s">
        <v>766</v>
      </c>
      <c r="P291" s="18" t="s">
        <v>32</v>
      </c>
      <c r="Q291" s="19">
        <v>240</v>
      </c>
      <c r="R291" s="30"/>
      <c r="S291" s="43" t="s">
        <v>657</v>
      </c>
      <c r="T291" s="34">
        <v>1052</v>
      </c>
      <c r="U291" s="34">
        <v>1051.4</v>
      </c>
      <c r="V291" s="34">
        <v>1219.9</v>
      </c>
      <c r="W291" s="34">
        <v>600</v>
      </c>
      <c r="X291" s="34">
        <v>60</v>
      </c>
      <c r="Y291" s="157">
        <v>60</v>
      </c>
      <c r="Z291" s="1"/>
    </row>
    <row r="292" spans="1:26" ht="36.75" customHeight="1">
      <c r="A292" s="188">
        <v>902</v>
      </c>
      <c r="B292" s="189"/>
      <c r="C292" s="190"/>
      <c r="D292" s="193"/>
      <c r="E292" s="192">
        <v>30132100</v>
      </c>
      <c r="F292" s="14"/>
      <c r="G292" s="16"/>
      <c r="H292" s="27"/>
      <c r="I292" s="31"/>
      <c r="J292" s="31"/>
      <c r="K292" s="15" t="s">
        <v>411</v>
      </c>
      <c r="L292" s="15" t="s">
        <v>433</v>
      </c>
      <c r="M292" s="15" t="s">
        <v>205</v>
      </c>
      <c r="N292" s="42" t="s">
        <v>300</v>
      </c>
      <c r="O292" s="42" t="s">
        <v>762</v>
      </c>
      <c r="P292" s="18" t="s">
        <v>32</v>
      </c>
      <c r="Q292" s="19">
        <v>240</v>
      </c>
      <c r="R292" s="30"/>
      <c r="S292" s="43" t="s">
        <v>657</v>
      </c>
      <c r="T292" s="34">
        <v>750</v>
      </c>
      <c r="U292" s="34">
        <v>747</v>
      </c>
      <c r="V292" s="34">
        <v>850</v>
      </c>
      <c r="W292" s="34">
        <v>400</v>
      </c>
      <c r="X292" s="34">
        <v>40</v>
      </c>
      <c r="Y292" s="157">
        <v>40</v>
      </c>
      <c r="Z292" s="1"/>
    </row>
    <row r="293" spans="1:26" ht="36.75" customHeight="1">
      <c r="A293" s="188"/>
      <c r="B293" s="189"/>
      <c r="C293" s="190"/>
      <c r="D293" s="193"/>
      <c r="E293" s="192">
        <v>30132100</v>
      </c>
      <c r="F293" s="14"/>
      <c r="G293" s="16"/>
      <c r="H293" s="27"/>
      <c r="I293" s="31"/>
      <c r="J293" s="31"/>
      <c r="K293" s="361" t="s">
        <v>203</v>
      </c>
      <c r="L293" s="15" t="s">
        <v>433</v>
      </c>
      <c r="M293" s="361" t="s">
        <v>204</v>
      </c>
      <c r="N293" s="42"/>
      <c r="O293" s="42"/>
      <c r="P293" s="18"/>
      <c r="Q293" s="19"/>
      <c r="R293" s="30"/>
      <c r="S293" s="43"/>
      <c r="T293" s="34"/>
      <c r="U293" s="34"/>
      <c r="V293" s="34"/>
      <c r="W293" s="34"/>
      <c r="X293" s="34"/>
      <c r="Y293" s="157"/>
      <c r="Z293" s="1"/>
    </row>
    <row r="294" spans="1:26" ht="45.75" customHeight="1">
      <c r="A294" s="188"/>
      <c r="B294" s="189"/>
      <c r="C294" s="190"/>
      <c r="D294" s="193"/>
      <c r="E294" s="192">
        <v>30132100</v>
      </c>
      <c r="F294" s="14"/>
      <c r="G294" s="16"/>
      <c r="H294" s="27"/>
      <c r="I294" s="31"/>
      <c r="J294" s="31"/>
      <c r="K294" s="15" t="s">
        <v>52</v>
      </c>
      <c r="L294" s="15" t="s">
        <v>280</v>
      </c>
      <c r="M294" s="15" t="s">
        <v>53</v>
      </c>
      <c r="N294" s="42"/>
      <c r="O294" s="42"/>
      <c r="P294" s="18"/>
      <c r="Q294" s="19"/>
      <c r="R294" s="30"/>
      <c r="S294" s="43"/>
      <c r="T294" s="34"/>
      <c r="U294" s="34"/>
      <c r="V294" s="34"/>
      <c r="W294" s="34"/>
      <c r="X294" s="34"/>
      <c r="Y294" s="157"/>
      <c r="Z294" s="1"/>
    </row>
    <row r="295" spans="1:26" s="324" customFormat="1" ht="108" customHeight="1">
      <c r="A295" s="159"/>
      <c r="B295" s="197">
        <v>30209000</v>
      </c>
      <c r="C295" s="198" t="s">
        <v>612</v>
      </c>
      <c r="D295" s="322"/>
      <c r="E295" s="323">
        <v>30135000</v>
      </c>
      <c r="F295" s="29" t="s">
        <v>297</v>
      </c>
      <c r="G295" s="466"/>
      <c r="H295" s="467"/>
      <c r="I295" s="116" t="s">
        <v>168</v>
      </c>
      <c r="J295" s="116"/>
      <c r="K295" s="468"/>
      <c r="L295" s="468"/>
      <c r="M295" s="468"/>
      <c r="N295" s="468"/>
      <c r="O295" s="468"/>
      <c r="P295" s="468"/>
      <c r="Q295" s="468"/>
      <c r="R295" s="469"/>
      <c r="S295" s="116"/>
      <c r="T295" s="298">
        <f aca="true" t="shared" si="38" ref="T295:Y295">SUM(T296:T300)</f>
        <v>502.7</v>
      </c>
      <c r="U295" s="298">
        <f t="shared" si="38"/>
        <v>502.7</v>
      </c>
      <c r="V295" s="351">
        <f t="shared" si="38"/>
        <v>15.1</v>
      </c>
      <c r="W295" s="298">
        <f t="shared" si="38"/>
        <v>0</v>
      </c>
      <c r="X295" s="298">
        <f t="shared" si="38"/>
        <v>0</v>
      </c>
      <c r="Y295" s="333">
        <f t="shared" si="38"/>
        <v>0</v>
      </c>
      <c r="Z295" s="1"/>
    </row>
    <row r="296" spans="1:26" s="216" customFormat="1" ht="39" customHeight="1">
      <c r="A296" s="281">
        <v>902</v>
      </c>
      <c r="B296" s="189">
        <v>30200000</v>
      </c>
      <c r="C296" s="190" t="s">
        <v>612</v>
      </c>
      <c r="D296" s="191">
        <v>30209000</v>
      </c>
      <c r="E296" s="192">
        <v>30135000</v>
      </c>
      <c r="F296" s="15" t="s">
        <v>297</v>
      </c>
      <c r="G296" s="16">
        <v>1</v>
      </c>
      <c r="H296" s="16">
        <v>602</v>
      </c>
      <c r="I296" s="15"/>
      <c r="J296" s="15"/>
      <c r="K296" s="15" t="s">
        <v>126</v>
      </c>
      <c r="L296" s="15" t="s">
        <v>821</v>
      </c>
      <c r="M296" s="15" t="s">
        <v>804</v>
      </c>
      <c r="N296" s="42" t="s">
        <v>761</v>
      </c>
      <c r="O296" s="42" t="s">
        <v>177</v>
      </c>
      <c r="P296" s="18" t="s">
        <v>335</v>
      </c>
      <c r="Q296" s="19">
        <v>610</v>
      </c>
      <c r="R296" s="20">
        <v>0</v>
      </c>
      <c r="S296" s="42" t="s">
        <v>657</v>
      </c>
      <c r="T296" s="34">
        <v>477.5</v>
      </c>
      <c r="U296" s="34">
        <v>477.5</v>
      </c>
      <c r="V296" s="34">
        <v>0</v>
      </c>
      <c r="W296" s="34">
        <v>0</v>
      </c>
      <c r="X296" s="34">
        <v>0</v>
      </c>
      <c r="Y296" s="166">
        <v>0</v>
      </c>
      <c r="Z296" s="222"/>
    </row>
    <row r="297" spans="1:26" s="216" customFormat="1" ht="36" customHeight="1">
      <c r="A297" s="281">
        <v>902</v>
      </c>
      <c r="B297" s="189">
        <v>30200000</v>
      </c>
      <c r="C297" s="190" t="s">
        <v>612</v>
      </c>
      <c r="D297" s="191">
        <v>30209000</v>
      </c>
      <c r="E297" s="192">
        <v>30135000</v>
      </c>
      <c r="F297" s="14"/>
      <c r="G297" s="16"/>
      <c r="H297" s="27"/>
      <c r="I297" s="31"/>
      <c r="J297" s="31"/>
      <c r="K297" s="15" t="s">
        <v>411</v>
      </c>
      <c r="L297" s="15" t="s">
        <v>434</v>
      </c>
      <c r="M297" s="15" t="s">
        <v>205</v>
      </c>
      <c r="N297" s="42" t="s">
        <v>761</v>
      </c>
      <c r="O297" s="42" t="s">
        <v>177</v>
      </c>
      <c r="P297" s="18" t="s">
        <v>336</v>
      </c>
      <c r="Q297" s="19">
        <v>610</v>
      </c>
      <c r="R297" s="20">
        <v>0</v>
      </c>
      <c r="S297" s="42" t="s">
        <v>657</v>
      </c>
      <c r="T297" s="34">
        <v>25.2</v>
      </c>
      <c r="U297" s="34">
        <v>25.2</v>
      </c>
      <c r="V297" s="34">
        <v>15.1</v>
      </c>
      <c r="W297" s="34">
        <v>0</v>
      </c>
      <c r="X297" s="34">
        <v>0</v>
      </c>
      <c r="Y297" s="166">
        <v>0</v>
      </c>
      <c r="Z297" s="222"/>
    </row>
    <row r="298" spans="1:26" s="216" customFormat="1" ht="36" customHeight="1">
      <c r="A298" s="281"/>
      <c r="B298" s="189"/>
      <c r="C298" s="190"/>
      <c r="D298" s="191"/>
      <c r="E298" s="192">
        <v>30135000</v>
      </c>
      <c r="F298" s="14"/>
      <c r="G298" s="16"/>
      <c r="H298" s="27"/>
      <c r="I298" s="31"/>
      <c r="J298" s="31"/>
      <c r="K298" s="361" t="s">
        <v>203</v>
      </c>
      <c r="L298" s="15" t="s">
        <v>434</v>
      </c>
      <c r="M298" s="361" t="s">
        <v>204</v>
      </c>
      <c r="N298" s="42"/>
      <c r="O298" s="42"/>
      <c r="P298" s="18"/>
      <c r="Q298" s="19"/>
      <c r="R298" s="20"/>
      <c r="S298" s="42"/>
      <c r="T298" s="34"/>
      <c r="U298" s="34"/>
      <c r="V298" s="34"/>
      <c r="W298" s="34"/>
      <c r="X298" s="34"/>
      <c r="Y298" s="166"/>
      <c r="Z298" s="222"/>
    </row>
    <row r="299" spans="1:26" s="216" customFormat="1" ht="36" customHeight="1">
      <c r="A299" s="281"/>
      <c r="B299" s="189"/>
      <c r="C299" s="190"/>
      <c r="D299" s="191"/>
      <c r="E299" s="192">
        <v>30135000</v>
      </c>
      <c r="F299" s="14"/>
      <c r="G299" s="16"/>
      <c r="H299" s="27"/>
      <c r="I299" s="31"/>
      <c r="J299" s="31"/>
      <c r="K299" s="195" t="s">
        <v>822</v>
      </c>
      <c r="L299" s="255" t="s">
        <v>416</v>
      </c>
      <c r="M299" s="255" t="s">
        <v>823</v>
      </c>
      <c r="N299" s="42"/>
      <c r="O299" s="42"/>
      <c r="P299" s="18"/>
      <c r="Q299" s="19"/>
      <c r="R299" s="20"/>
      <c r="S299" s="42"/>
      <c r="T299" s="34"/>
      <c r="U299" s="34"/>
      <c r="V299" s="34"/>
      <c r="W299" s="34"/>
      <c r="X299" s="34"/>
      <c r="Y299" s="166"/>
      <c r="Z299" s="222"/>
    </row>
    <row r="300" spans="1:26" ht="36.75" customHeight="1">
      <c r="A300" s="188"/>
      <c r="B300" s="189">
        <v>30200000</v>
      </c>
      <c r="C300" s="190" t="s">
        <v>612</v>
      </c>
      <c r="D300" s="191">
        <v>30209000</v>
      </c>
      <c r="E300" s="192">
        <v>30135000</v>
      </c>
      <c r="F300" s="14"/>
      <c r="G300" s="16"/>
      <c r="H300" s="27"/>
      <c r="I300" s="31"/>
      <c r="J300" s="15"/>
      <c r="K300" s="195" t="s">
        <v>463</v>
      </c>
      <c r="L300" s="255" t="s">
        <v>416</v>
      </c>
      <c r="M300" s="255" t="s">
        <v>464</v>
      </c>
      <c r="N300" s="17"/>
      <c r="O300" s="17"/>
      <c r="P300" s="18"/>
      <c r="Q300" s="19"/>
      <c r="R300" s="20"/>
      <c r="S300" s="42"/>
      <c r="T300" s="34"/>
      <c r="U300" s="34"/>
      <c r="V300" s="34"/>
      <c r="W300" s="34"/>
      <c r="X300" s="34"/>
      <c r="Y300" s="166"/>
      <c r="Z300" s="1"/>
    </row>
    <row r="301" spans="1:26" s="324" customFormat="1" ht="96.75" customHeight="1">
      <c r="A301" s="159"/>
      <c r="B301" s="197">
        <v>30209000</v>
      </c>
      <c r="C301" s="198" t="s">
        <v>612</v>
      </c>
      <c r="D301" s="322"/>
      <c r="E301" s="323">
        <v>30137000</v>
      </c>
      <c r="F301" s="29" t="s">
        <v>297</v>
      </c>
      <c r="G301" s="466"/>
      <c r="H301" s="467"/>
      <c r="I301" s="116" t="s">
        <v>745</v>
      </c>
      <c r="J301" s="116"/>
      <c r="K301" s="468"/>
      <c r="L301" s="468"/>
      <c r="M301" s="468"/>
      <c r="N301" s="468"/>
      <c r="O301" s="468"/>
      <c r="P301" s="468"/>
      <c r="Q301" s="468"/>
      <c r="R301" s="469"/>
      <c r="S301" s="116"/>
      <c r="T301" s="298">
        <f aca="true" t="shared" si="39" ref="T301:Y301">SUM(T302:T305)</f>
        <v>2001.9</v>
      </c>
      <c r="U301" s="298">
        <f t="shared" si="39"/>
        <v>1997.9</v>
      </c>
      <c r="V301" s="298">
        <f t="shared" si="39"/>
        <v>693.5</v>
      </c>
      <c r="W301" s="298">
        <f t="shared" si="39"/>
        <v>693.5</v>
      </c>
      <c r="X301" s="298">
        <f t="shared" si="39"/>
        <v>70</v>
      </c>
      <c r="Y301" s="333">
        <f t="shared" si="39"/>
        <v>70</v>
      </c>
      <c r="Z301" s="1"/>
    </row>
    <row r="302" spans="1:26" ht="39" customHeight="1">
      <c r="A302" s="188">
        <v>902</v>
      </c>
      <c r="B302" s="189">
        <v>30200000</v>
      </c>
      <c r="C302" s="190" t="s">
        <v>612</v>
      </c>
      <c r="D302" s="191">
        <v>30209000</v>
      </c>
      <c r="E302" s="192">
        <v>30137000</v>
      </c>
      <c r="F302" s="15" t="s">
        <v>297</v>
      </c>
      <c r="G302" s="16">
        <v>1</v>
      </c>
      <c r="H302" s="16">
        <v>602</v>
      </c>
      <c r="I302" s="15"/>
      <c r="J302" s="15"/>
      <c r="K302" s="15" t="s">
        <v>126</v>
      </c>
      <c r="L302" s="15" t="s">
        <v>824</v>
      </c>
      <c r="M302" s="15" t="s">
        <v>804</v>
      </c>
      <c r="N302" s="42" t="s">
        <v>766</v>
      </c>
      <c r="O302" s="42">
        <v>13</v>
      </c>
      <c r="P302" s="18" t="s">
        <v>337</v>
      </c>
      <c r="Q302" s="19">
        <v>110</v>
      </c>
      <c r="R302" s="20">
        <v>0</v>
      </c>
      <c r="S302" s="42" t="s">
        <v>657</v>
      </c>
      <c r="T302" s="34">
        <v>0</v>
      </c>
      <c r="U302" s="34">
        <v>0</v>
      </c>
      <c r="V302" s="34">
        <v>2.8</v>
      </c>
      <c r="W302" s="34">
        <v>0</v>
      </c>
      <c r="X302" s="34">
        <v>0</v>
      </c>
      <c r="Y302" s="157">
        <v>0</v>
      </c>
      <c r="Z302" s="1"/>
    </row>
    <row r="303" spans="1:26" ht="36.75" customHeight="1">
      <c r="A303" s="188">
        <v>902</v>
      </c>
      <c r="B303" s="189">
        <v>30200000</v>
      </c>
      <c r="C303" s="190" t="s">
        <v>612</v>
      </c>
      <c r="D303" s="191">
        <v>30209000</v>
      </c>
      <c r="E303" s="192">
        <v>30137000</v>
      </c>
      <c r="F303" s="14"/>
      <c r="G303" s="16"/>
      <c r="H303" s="27"/>
      <c r="I303" s="31"/>
      <c r="J303" s="31"/>
      <c r="K303" s="15" t="s">
        <v>411</v>
      </c>
      <c r="L303" s="15" t="s">
        <v>435</v>
      </c>
      <c r="M303" s="15" t="s">
        <v>205</v>
      </c>
      <c r="N303" s="42" t="s">
        <v>766</v>
      </c>
      <c r="O303" s="42">
        <v>13</v>
      </c>
      <c r="P303" s="18" t="s">
        <v>337</v>
      </c>
      <c r="Q303" s="19">
        <v>120</v>
      </c>
      <c r="R303" s="20">
        <v>0</v>
      </c>
      <c r="S303" s="42" t="s">
        <v>657</v>
      </c>
      <c r="T303" s="34">
        <v>0</v>
      </c>
      <c r="U303" s="34">
        <v>0</v>
      </c>
      <c r="V303" s="34">
        <v>2.9</v>
      </c>
      <c r="W303" s="34">
        <v>0</v>
      </c>
      <c r="X303" s="34">
        <v>0</v>
      </c>
      <c r="Y303" s="157">
        <v>0</v>
      </c>
      <c r="Z303" s="1"/>
    </row>
    <row r="304" spans="1:26" ht="34.5" customHeight="1">
      <c r="A304" s="188">
        <v>902</v>
      </c>
      <c r="B304" s="189">
        <v>30200000</v>
      </c>
      <c r="C304" s="190" t="s">
        <v>612</v>
      </c>
      <c r="D304" s="191">
        <v>30209000</v>
      </c>
      <c r="E304" s="192">
        <v>30137000</v>
      </c>
      <c r="F304" s="14"/>
      <c r="G304" s="16"/>
      <c r="H304" s="27"/>
      <c r="I304" s="31"/>
      <c r="J304" s="15"/>
      <c r="K304" s="361" t="s">
        <v>203</v>
      </c>
      <c r="L304" s="15" t="s">
        <v>435</v>
      </c>
      <c r="M304" s="361" t="s">
        <v>204</v>
      </c>
      <c r="N304" s="42" t="s">
        <v>766</v>
      </c>
      <c r="O304" s="42">
        <v>13</v>
      </c>
      <c r="P304" s="18" t="s">
        <v>337</v>
      </c>
      <c r="Q304" s="19">
        <v>240</v>
      </c>
      <c r="R304" s="20">
        <v>0</v>
      </c>
      <c r="S304" s="42" t="s">
        <v>657</v>
      </c>
      <c r="T304" s="34">
        <v>1639</v>
      </c>
      <c r="U304" s="34">
        <v>1635</v>
      </c>
      <c r="V304" s="34">
        <v>687.8</v>
      </c>
      <c r="W304" s="34">
        <v>693.5</v>
      </c>
      <c r="X304" s="34">
        <v>70</v>
      </c>
      <c r="Y304" s="157">
        <v>70</v>
      </c>
      <c r="Z304" s="1"/>
    </row>
    <row r="305" spans="1:26" ht="45">
      <c r="A305" s="188">
        <v>902</v>
      </c>
      <c r="B305" s="189">
        <v>30200000</v>
      </c>
      <c r="C305" s="190" t="s">
        <v>612</v>
      </c>
      <c r="D305" s="191">
        <v>30209000</v>
      </c>
      <c r="E305" s="192">
        <v>30137000</v>
      </c>
      <c r="F305" s="14"/>
      <c r="G305" s="16"/>
      <c r="H305" s="27"/>
      <c r="I305" s="31"/>
      <c r="J305" s="31"/>
      <c r="K305" s="15" t="s">
        <v>19</v>
      </c>
      <c r="L305" s="15" t="s">
        <v>140</v>
      </c>
      <c r="M305" s="15" t="s">
        <v>805</v>
      </c>
      <c r="N305" s="42" t="s">
        <v>766</v>
      </c>
      <c r="O305" s="42">
        <v>13</v>
      </c>
      <c r="P305" s="18" t="s">
        <v>337</v>
      </c>
      <c r="Q305" s="19">
        <v>850</v>
      </c>
      <c r="R305" s="20">
        <v>0</v>
      </c>
      <c r="S305" s="42" t="s">
        <v>657</v>
      </c>
      <c r="T305" s="34">
        <v>362.9</v>
      </c>
      <c r="U305" s="34">
        <v>362.9</v>
      </c>
      <c r="V305" s="34">
        <v>0</v>
      </c>
      <c r="W305" s="34">
        <v>0</v>
      </c>
      <c r="X305" s="34">
        <v>0</v>
      </c>
      <c r="Y305" s="157">
        <v>0</v>
      </c>
      <c r="Z305" s="1"/>
    </row>
    <row r="306" spans="1:26" s="324" customFormat="1" ht="14.25" customHeight="1">
      <c r="A306" s="159"/>
      <c r="B306" s="197">
        <v>30209000</v>
      </c>
      <c r="C306" s="198" t="s">
        <v>612</v>
      </c>
      <c r="D306" s="322"/>
      <c r="E306" s="323">
        <v>30138000</v>
      </c>
      <c r="F306" s="29" t="s">
        <v>297</v>
      </c>
      <c r="G306" s="466"/>
      <c r="H306" s="467"/>
      <c r="I306" s="116" t="s">
        <v>738</v>
      </c>
      <c r="J306" s="116"/>
      <c r="K306" s="468"/>
      <c r="L306" s="468"/>
      <c r="M306" s="468"/>
      <c r="N306" s="468"/>
      <c r="O306" s="468"/>
      <c r="P306" s="468"/>
      <c r="Q306" s="468"/>
      <c r="R306" s="469"/>
      <c r="S306" s="116"/>
      <c r="T306" s="298">
        <f>SUM(T307:T310)</f>
        <v>1819.9</v>
      </c>
      <c r="U306" s="298">
        <f>SUM(U307:U310)</f>
        <v>0</v>
      </c>
      <c r="V306" s="298">
        <f>SUM(V307)</f>
        <v>122.5</v>
      </c>
      <c r="W306" s="298">
        <f>SUM(W307:W310)</f>
        <v>9453.1</v>
      </c>
      <c r="X306" s="298">
        <f>SUM(X307:X310)</f>
        <v>1027.6</v>
      </c>
      <c r="Y306" s="333">
        <f>SUM(Y307:Y310)</f>
        <v>2916</v>
      </c>
      <c r="Z306" s="83">
        <f>SUM(Z307)</f>
        <v>0</v>
      </c>
    </row>
    <row r="307" spans="1:26" ht="22.5">
      <c r="A307" s="188">
        <v>902</v>
      </c>
      <c r="B307" s="189">
        <v>30200000</v>
      </c>
      <c r="C307" s="190" t="s">
        <v>612</v>
      </c>
      <c r="D307" s="191">
        <v>30209000</v>
      </c>
      <c r="E307" s="192">
        <v>30138000</v>
      </c>
      <c r="F307" s="15" t="s">
        <v>297</v>
      </c>
      <c r="G307" s="16">
        <v>1</v>
      </c>
      <c r="H307" s="16">
        <v>602</v>
      </c>
      <c r="I307" s="15"/>
      <c r="J307" s="15"/>
      <c r="K307" s="15" t="s">
        <v>126</v>
      </c>
      <c r="L307" s="15" t="s">
        <v>739</v>
      </c>
      <c r="M307" s="15" t="s">
        <v>804</v>
      </c>
      <c r="N307" s="42" t="s">
        <v>766</v>
      </c>
      <c r="O307" s="42" t="s">
        <v>176</v>
      </c>
      <c r="P307" s="18" t="s">
        <v>33</v>
      </c>
      <c r="Q307" s="19">
        <v>870</v>
      </c>
      <c r="R307" s="20">
        <v>0</v>
      </c>
      <c r="S307" s="42" t="s">
        <v>657</v>
      </c>
      <c r="T307" s="34">
        <v>1819.9</v>
      </c>
      <c r="U307" s="34">
        <v>0</v>
      </c>
      <c r="V307" s="34">
        <v>122.5</v>
      </c>
      <c r="W307" s="34">
        <v>9453.1</v>
      </c>
      <c r="X307" s="34">
        <v>1027.6</v>
      </c>
      <c r="Y307" s="166">
        <v>2916</v>
      </c>
      <c r="Z307" s="1">
        <v>0</v>
      </c>
    </row>
    <row r="308" spans="1:26" ht="27.75" customHeight="1">
      <c r="A308" s="188"/>
      <c r="B308" s="189">
        <v>30200000</v>
      </c>
      <c r="C308" s="190" t="s">
        <v>612</v>
      </c>
      <c r="D308" s="191">
        <v>30209000</v>
      </c>
      <c r="E308" s="192">
        <v>30138000</v>
      </c>
      <c r="F308" s="14"/>
      <c r="G308" s="16"/>
      <c r="H308" s="27"/>
      <c r="I308" s="31"/>
      <c r="J308" s="31"/>
      <c r="K308" s="15" t="s">
        <v>411</v>
      </c>
      <c r="L308" s="15" t="s">
        <v>347</v>
      </c>
      <c r="M308" s="15" t="s">
        <v>205</v>
      </c>
      <c r="N308" s="17"/>
      <c r="O308" s="17"/>
      <c r="P308" s="18"/>
      <c r="Q308" s="19"/>
      <c r="R308" s="30"/>
      <c r="S308" s="43"/>
      <c r="T308" s="34"/>
      <c r="U308" s="34"/>
      <c r="V308" s="34"/>
      <c r="W308" s="34"/>
      <c r="X308" s="34"/>
      <c r="Y308" s="166"/>
      <c r="Z308" s="1"/>
    </row>
    <row r="309" spans="1:26" ht="24.75" customHeight="1">
      <c r="A309" s="188"/>
      <c r="B309" s="189"/>
      <c r="C309" s="190"/>
      <c r="D309" s="191"/>
      <c r="E309" s="192"/>
      <c r="F309" s="14"/>
      <c r="G309" s="16"/>
      <c r="H309" s="27"/>
      <c r="I309" s="31"/>
      <c r="J309" s="31"/>
      <c r="K309" s="361" t="s">
        <v>203</v>
      </c>
      <c r="L309" s="15" t="s">
        <v>347</v>
      </c>
      <c r="M309" s="361" t="s">
        <v>204</v>
      </c>
      <c r="N309" s="17"/>
      <c r="O309" s="17"/>
      <c r="P309" s="18"/>
      <c r="Q309" s="19"/>
      <c r="R309" s="30"/>
      <c r="S309" s="43"/>
      <c r="T309" s="34"/>
      <c r="U309" s="34"/>
      <c r="V309" s="34"/>
      <c r="W309" s="34"/>
      <c r="X309" s="34"/>
      <c r="Y309" s="166"/>
      <c r="Z309" s="1"/>
    </row>
    <row r="310" spans="1:26" ht="23.25" customHeight="1">
      <c r="A310" s="188"/>
      <c r="B310" s="189">
        <v>30200000</v>
      </c>
      <c r="C310" s="190" t="s">
        <v>612</v>
      </c>
      <c r="D310" s="191">
        <v>30209000</v>
      </c>
      <c r="E310" s="192">
        <v>30138000</v>
      </c>
      <c r="F310" s="14"/>
      <c r="G310" s="16"/>
      <c r="H310" s="27"/>
      <c r="I310" s="31"/>
      <c r="J310" s="31"/>
      <c r="K310" s="15" t="s">
        <v>171</v>
      </c>
      <c r="L310" s="15" t="s">
        <v>280</v>
      </c>
      <c r="M310" s="15" t="s">
        <v>717</v>
      </c>
      <c r="N310" s="17"/>
      <c r="O310" s="17"/>
      <c r="P310" s="18"/>
      <c r="Q310" s="19"/>
      <c r="R310" s="30"/>
      <c r="S310" s="43"/>
      <c r="T310" s="34"/>
      <c r="U310" s="34"/>
      <c r="V310" s="34"/>
      <c r="W310" s="34"/>
      <c r="X310" s="34"/>
      <c r="Y310" s="166"/>
      <c r="Z310" s="1"/>
    </row>
    <row r="311" spans="1:26" s="324" customFormat="1" ht="15.75" customHeight="1">
      <c r="A311" s="159"/>
      <c r="B311" s="197">
        <v>30209000</v>
      </c>
      <c r="C311" s="198" t="s">
        <v>612</v>
      </c>
      <c r="D311" s="322"/>
      <c r="E311" s="323">
        <v>30139000</v>
      </c>
      <c r="F311" s="29" t="s">
        <v>297</v>
      </c>
      <c r="G311" s="466"/>
      <c r="H311" s="467"/>
      <c r="I311" s="116" t="s">
        <v>740</v>
      </c>
      <c r="J311" s="52"/>
      <c r="K311" s="442"/>
      <c r="L311" s="443"/>
      <c r="M311" s="444"/>
      <c r="N311" s="53"/>
      <c r="O311" s="53"/>
      <c r="P311" s="54"/>
      <c r="Q311" s="55"/>
      <c r="R311" s="39"/>
      <c r="S311" s="39"/>
      <c r="T311" s="224">
        <f>SUM(T312)</f>
        <v>3517</v>
      </c>
      <c r="U311" s="224">
        <f aca="true" t="shared" si="40" ref="U311:Z311">SUM(U312)</f>
        <v>3516.9</v>
      </c>
      <c r="V311" s="224">
        <f t="shared" si="40"/>
        <v>2223.4</v>
      </c>
      <c r="W311" s="224">
        <f t="shared" si="40"/>
        <v>2144.9</v>
      </c>
      <c r="X311" s="224">
        <f t="shared" si="40"/>
        <v>1778</v>
      </c>
      <c r="Y311" s="325">
        <f t="shared" si="40"/>
        <v>1703</v>
      </c>
      <c r="Z311" s="83">
        <f t="shared" si="40"/>
        <v>0</v>
      </c>
    </row>
    <row r="312" spans="1:26" ht="38.25" customHeight="1">
      <c r="A312" s="188">
        <v>902</v>
      </c>
      <c r="B312" s="189"/>
      <c r="C312" s="190"/>
      <c r="D312" s="193"/>
      <c r="E312" s="192">
        <v>30139000</v>
      </c>
      <c r="F312" s="14"/>
      <c r="G312" s="16"/>
      <c r="H312" s="27"/>
      <c r="I312" s="31"/>
      <c r="J312" s="31"/>
      <c r="K312" s="15" t="s">
        <v>126</v>
      </c>
      <c r="L312" s="15" t="s">
        <v>0</v>
      </c>
      <c r="M312" s="15" t="s">
        <v>804</v>
      </c>
      <c r="N312" s="42" t="s">
        <v>111</v>
      </c>
      <c r="O312" s="42" t="s">
        <v>766</v>
      </c>
      <c r="P312" s="18" t="s">
        <v>34</v>
      </c>
      <c r="Q312" s="19">
        <v>730</v>
      </c>
      <c r="R312" s="30"/>
      <c r="S312" s="42" t="s">
        <v>657</v>
      </c>
      <c r="T312" s="81">
        <v>3517</v>
      </c>
      <c r="U312" s="81">
        <v>3516.9</v>
      </c>
      <c r="V312" s="81">
        <v>2223.4</v>
      </c>
      <c r="W312" s="81">
        <v>2144.9</v>
      </c>
      <c r="X312" s="81">
        <v>1778</v>
      </c>
      <c r="Y312" s="169">
        <v>1703</v>
      </c>
      <c r="Z312" s="1">
        <v>0</v>
      </c>
    </row>
    <row r="313" spans="1:26" ht="38.25" customHeight="1">
      <c r="A313" s="188"/>
      <c r="B313" s="189"/>
      <c r="C313" s="190"/>
      <c r="D313" s="193"/>
      <c r="E313" s="192">
        <v>30139000</v>
      </c>
      <c r="F313" s="14"/>
      <c r="G313" s="16"/>
      <c r="H313" s="27"/>
      <c r="I313" s="31"/>
      <c r="J313" s="31"/>
      <c r="K313" s="15" t="s">
        <v>411</v>
      </c>
      <c r="L313" s="15" t="s">
        <v>436</v>
      </c>
      <c r="M313" s="15" t="s">
        <v>205</v>
      </c>
      <c r="N313" s="42"/>
      <c r="O313" s="42"/>
      <c r="P313" s="18"/>
      <c r="Q313" s="19"/>
      <c r="R313" s="30"/>
      <c r="S313" s="42"/>
      <c r="T313" s="81"/>
      <c r="U313" s="81"/>
      <c r="V313" s="81"/>
      <c r="W313" s="81"/>
      <c r="X313" s="81"/>
      <c r="Y313" s="169"/>
      <c r="Z313" s="1"/>
    </row>
    <row r="314" spans="1:26" ht="34.5" customHeight="1">
      <c r="A314" s="188"/>
      <c r="B314" s="189"/>
      <c r="C314" s="190"/>
      <c r="D314" s="193"/>
      <c r="E314" s="192">
        <v>30139000</v>
      </c>
      <c r="F314" s="14"/>
      <c r="G314" s="16"/>
      <c r="H314" s="27"/>
      <c r="I314" s="31"/>
      <c r="J314" s="31"/>
      <c r="K314" s="361" t="s">
        <v>203</v>
      </c>
      <c r="L314" s="15" t="s">
        <v>436</v>
      </c>
      <c r="M314" s="361" t="s">
        <v>204</v>
      </c>
      <c r="N314" s="17"/>
      <c r="O314" s="17"/>
      <c r="P314" s="18"/>
      <c r="Q314" s="19"/>
      <c r="R314" s="30"/>
      <c r="S314" s="42"/>
      <c r="T314" s="81"/>
      <c r="U314" s="81"/>
      <c r="V314" s="81"/>
      <c r="W314" s="81"/>
      <c r="X314" s="81"/>
      <c r="Y314" s="169"/>
      <c r="Z314" s="1"/>
    </row>
    <row r="315" spans="1:26" s="324" customFormat="1" ht="15" customHeight="1">
      <c r="A315" s="159"/>
      <c r="B315" s="197">
        <v>30209000</v>
      </c>
      <c r="C315" s="198" t="s">
        <v>612</v>
      </c>
      <c r="D315" s="322"/>
      <c r="E315" s="323">
        <v>30141000</v>
      </c>
      <c r="F315" s="29" t="s">
        <v>297</v>
      </c>
      <c r="G315" s="466"/>
      <c r="H315" s="467"/>
      <c r="I315" s="116" t="s">
        <v>341</v>
      </c>
      <c r="J315" s="52"/>
      <c r="K315" s="442"/>
      <c r="L315" s="443"/>
      <c r="M315" s="444"/>
      <c r="N315" s="53"/>
      <c r="O315" s="53"/>
      <c r="P315" s="54"/>
      <c r="Q315" s="55"/>
      <c r="R315" s="39"/>
      <c r="S315" s="39"/>
      <c r="T315" s="224">
        <f aca="true" t="shared" si="41" ref="T315:Y315">SUM(T316)</f>
        <v>34982.3</v>
      </c>
      <c r="U315" s="224">
        <f t="shared" si="41"/>
        <v>34982.2</v>
      </c>
      <c r="V315" s="224">
        <f t="shared" si="41"/>
        <v>11377.8</v>
      </c>
      <c r="W315" s="224">
        <f t="shared" si="41"/>
        <v>9000</v>
      </c>
      <c r="X315" s="224">
        <f t="shared" si="41"/>
        <v>7200</v>
      </c>
      <c r="Y315" s="325">
        <f t="shared" si="41"/>
        <v>6480</v>
      </c>
      <c r="Z315" s="1"/>
    </row>
    <row r="316" spans="1:26" ht="36" customHeight="1">
      <c r="A316" s="188">
        <v>902</v>
      </c>
      <c r="B316" s="189"/>
      <c r="C316" s="190"/>
      <c r="D316" s="193"/>
      <c r="E316" s="192">
        <v>30141000</v>
      </c>
      <c r="F316" s="14"/>
      <c r="G316" s="16"/>
      <c r="H316" s="27"/>
      <c r="I316" s="31"/>
      <c r="J316" s="31"/>
      <c r="K316" s="15" t="s">
        <v>126</v>
      </c>
      <c r="L316" s="15" t="s">
        <v>0</v>
      </c>
      <c r="M316" s="15" t="s">
        <v>804</v>
      </c>
      <c r="N316" s="492" t="s">
        <v>113</v>
      </c>
      <c r="O316" s="493"/>
      <c r="P316" s="493"/>
      <c r="Q316" s="493"/>
      <c r="R316" s="493"/>
      <c r="S316" s="494"/>
      <c r="T316" s="34">
        <v>34982.3</v>
      </c>
      <c r="U316" s="34">
        <v>34982.2</v>
      </c>
      <c r="V316" s="34">
        <v>11377.8</v>
      </c>
      <c r="W316" s="34">
        <v>9000</v>
      </c>
      <c r="X316" s="34">
        <v>7200</v>
      </c>
      <c r="Y316" s="166">
        <v>6480</v>
      </c>
      <c r="Z316" s="1"/>
    </row>
    <row r="317" spans="1:26" ht="36.75" customHeight="1">
      <c r="A317" s="188"/>
      <c r="B317" s="189"/>
      <c r="C317" s="190"/>
      <c r="D317" s="193"/>
      <c r="E317" s="192">
        <v>30141000</v>
      </c>
      <c r="F317" s="14"/>
      <c r="G317" s="16"/>
      <c r="H317" s="27"/>
      <c r="I317" s="15"/>
      <c r="J317" s="15"/>
      <c r="K317" s="15" t="s">
        <v>411</v>
      </c>
      <c r="L317" s="15" t="s">
        <v>436</v>
      </c>
      <c r="M317" s="15" t="s">
        <v>205</v>
      </c>
      <c r="N317" s="17"/>
      <c r="O317" s="17"/>
      <c r="P317" s="18"/>
      <c r="Q317" s="19"/>
      <c r="R317" s="20"/>
      <c r="S317" s="20"/>
      <c r="T317" s="34"/>
      <c r="U317" s="34"/>
      <c r="V317" s="34"/>
      <c r="W317" s="34"/>
      <c r="X317" s="34"/>
      <c r="Y317" s="166"/>
      <c r="Z317" s="1"/>
    </row>
    <row r="318" spans="1:26" ht="36.75" customHeight="1">
      <c r="A318" s="188"/>
      <c r="B318" s="189"/>
      <c r="C318" s="190"/>
      <c r="D318" s="193"/>
      <c r="E318" s="192">
        <v>30141000</v>
      </c>
      <c r="F318" s="14"/>
      <c r="G318" s="16"/>
      <c r="H318" s="27"/>
      <c r="I318" s="15"/>
      <c r="J318" s="15"/>
      <c r="K318" s="15" t="s">
        <v>203</v>
      </c>
      <c r="L318" s="15" t="s">
        <v>436</v>
      </c>
      <c r="M318" s="15" t="s">
        <v>204</v>
      </c>
      <c r="N318" s="17"/>
      <c r="O318" s="17"/>
      <c r="P318" s="18"/>
      <c r="Q318" s="19"/>
      <c r="R318" s="20"/>
      <c r="S318" s="20"/>
      <c r="T318" s="34"/>
      <c r="U318" s="34"/>
      <c r="V318" s="34"/>
      <c r="W318" s="34"/>
      <c r="X318" s="34"/>
      <c r="Y318" s="166"/>
      <c r="Z318" s="1"/>
    </row>
    <row r="319" spans="1:26" ht="33.75">
      <c r="A319" s="188"/>
      <c r="B319" s="189"/>
      <c r="C319" s="190"/>
      <c r="D319" s="193"/>
      <c r="E319" s="192">
        <v>30141000</v>
      </c>
      <c r="F319" s="14"/>
      <c r="G319" s="16"/>
      <c r="H319" s="27"/>
      <c r="I319" s="15"/>
      <c r="J319" s="15"/>
      <c r="K319" s="15" t="s">
        <v>743</v>
      </c>
      <c r="L319" s="15" t="s">
        <v>342</v>
      </c>
      <c r="M319" s="15" t="s">
        <v>468</v>
      </c>
      <c r="N319" s="17"/>
      <c r="O319" s="17"/>
      <c r="P319" s="18"/>
      <c r="Q319" s="19"/>
      <c r="R319" s="20"/>
      <c r="S319" s="20"/>
      <c r="T319" s="34"/>
      <c r="U319" s="34"/>
      <c r="V319" s="34"/>
      <c r="W319" s="34"/>
      <c r="X319" s="34"/>
      <c r="Y319" s="166"/>
      <c r="Z319" s="1"/>
    </row>
    <row r="320" spans="1:26" ht="33.75">
      <c r="A320" s="188"/>
      <c r="B320" s="189"/>
      <c r="C320" s="190"/>
      <c r="D320" s="193"/>
      <c r="E320" s="192">
        <v>30141000</v>
      </c>
      <c r="F320" s="14"/>
      <c r="G320" s="16"/>
      <c r="H320" s="27"/>
      <c r="I320" s="15"/>
      <c r="J320" s="15"/>
      <c r="K320" s="15" t="s">
        <v>467</v>
      </c>
      <c r="L320" s="15" t="s">
        <v>342</v>
      </c>
      <c r="M320" s="15" t="s">
        <v>469</v>
      </c>
      <c r="N320" s="17"/>
      <c r="O320" s="17"/>
      <c r="P320" s="18"/>
      <c r="Q320" s="19"/>
      <c r="R320" s="20"/>
      <c r="S320" s="20"/>
      <c r="T320" s="34"/>
      <c r="U320" s="34"/>
      <c r="V320" s="34"/>
      <c r="W320" s="34"/>
      <c r="X320" s="34"/>
      <c r="Y320" s="166"/>
      <c r="Z320" s="1"/>
    </row>
    <row r="321" spans="1:26" ht="34.5" customHeight="1">
      <c r="A321" s="188"/>
      <c r="B321" s="189"/>
      <c r="C321" s="190"/>
      <c r="D321" s="193"/>
      <c r="E321" s="192">
        <v>30141000</v>
      </c>
      <c r="F321" s="14"/>
      <c r="G321" s="16"/>
      <c r="H321" s="27"/>
      <c r="I321" s="15"/>
      <c r="J321" s="15"/>
      <c r="K321" s="15" t="s">
        <v>465</v>
      </c>
      <c r="L321" s="15" t="s">
        <v>342</v>
      </c>
      <c r="M321" s="15" t="s">
        <v>466</v>
      </c>
      <c r="N321" s="17"/>
      <c r="O321" s="17"/>
      <c r="P321" s="18"/>
      <c r="Q321" s="19"/>
      <c r="R321" s="20"/>
      <c r="S321" s="20"/>
      <c r="T321" s="34"/>
      <c r="U321" s="34"/>
      <c r="V321" s="34"/>
      <c r="W321" s="34"/>
      <c r="X321" s="34"/>
      <c r="Y321" s="166"/>
      <c r="Z321" s="1"/>
    </row>
    <row r="322" spans="1:26" s="324" customFormat="1" ht="15" customHeight="1">
      <c r="A322" s="159"/>
      <c r="B322" s="197">
        <v>30209000</v>
      </c>
      <c r="C322" s="198" t="s">
        <v>612</v>
      </c>
      <c r="D322" s="322"/>
      <c r="E322" s="323">
        <v>30148000</v>
      </c>
      <c r="F322" s="29" t="s">
        <v>297</v>
      </c>
      <c r="G322" s="466"/>
      <c r="H322" s="467"/>
      <c r="I322" s="116" t="s">
        <v>628</v>
      </c>
      <c r="J322" s="52"/>
      <c r="K322" s="442"/>
      <c r="L322" s="443"/>
      <c r="M322" s="444"/>
      <c r="N322" s="53"/>
      <c r="O322" s="53"/>
      <c r="P322" s="54"/>
      <c r="Q322" s="55"/>
      <c r="R322" s="39"/>
      <c r="S322" s="39"/>
      <c r="T322" s="224">
        <f aca="true" t="shared" si="42" ref="T322:Y322">SUM(T323)</f>
        <v>0</v>
      </c>
      <c r="U322" s="224">
        <f t="shared" si="42"/>
        <v>0</v>
      </c>
      <c r="V322" s="224">
        <f t="shared" si="42"/>
        <v>0</v>
      </c>
      <c r="W322" s="224">
        <f t="shared" si="42"/>
        <v>14000</v>
      </c>
      <c r="X322" s="224">
        <f t="shared" si="42"/>
        <v>0</v>
      </c>
      <c r="Y322" s="339">
        <f t="shared" si="42"/>
        <v>11200</v>
      </c>
      <c r="Z322" s="1"/>
    </row>
    <row r="323" spans="1:26" ht="36" customHeight="1">
      <c r="A323" s="188">
        <v>902</v>
      </c>
      <c r="B323" s="189"/>
      <c r="C323" s="190"/>
      <c r="D323" s="193"/>
      <c r="E323" s="192">
        <v>30148000</v>
      </c>
      <c r="F323" s="14"/>
      <c r="G323" s="16"/>
      <c r="H323" s="27"/>
      <c r="I323" s="31"/>
      <c r="J323" s="31"/>
      <c r="K323" s="15" t="s">
        <v>126</v>
      </c>
      <c r="L323" s="15" t="s">
        <v>0</v>
      </c>
      <c r="M323" s="15" t="s">
        <v>804</v>
      </c>
      <c r="N323" s="492" t="s">
        <v>629</v>
      </c>
      <c r="O323" s="493"/>
      <c r="P323" s="493"/>
      <c r="Q323" s="493"/>
      <c r="R323" s="493"/>
      <c r="S323" s="494"/>
      <c r="T323" s="34">
        <v>0</v>
      </c>
      <c r="U323" s="34">
        <v>0</v>
      </c>
      <c r="V323" s="34">
        <v>0</v>
      </c>
      <c r="W323" s="34">
        <v>14000</v>
      </c>
      <c r="X323" s="34">
        <v>0</v>
      </c>
      <c r="Y323" s="157">
        <v>11200</v>
      </c>
      <c r="Z323" s="1"/>
    </row>
    <row r="324" spans="1:26" ht="36" customHeight="1">
      <c r="A324" s="188"/>
      <c r="B324" s="189"/>
      <c r="C324" s="190"/>
      <c r="D324" s="193"/>
      <c r="E324" s="192">
        <v>30148000</v>
      </c>
      <c r="F324" s="14"/>
      <c r="G324" s="16"/>
      <c r="H324" s="27"/>
      <c r="I324" s="31"/>
      <c r="J324" s="31"/>
      <c r="K324" s="15" t="s">
        <v>411</v>
      </c>
      <c r="L324" s="15" t="s">
        <v>436</v>
      </c>
      <c r="M324" s="15" t="s">
        <v>205</v>
      </c>
      <c r="N324" s="391"/>
      <c r="O324" s="391"/>
      <c r="P324" s="391"/>
      <c r="Q324" s="391"/>
      <c r="R324" s="391"/>
      <c r="S324" s="391"/>
      <c r="T324" s="34"/>
      <c r="U324" s="34"/>
      <c r="V324" s="34"/>
      <c r="W324" s="34"/>
      <c r="X324" s="34"/>
      <c r="Y324" s="157"/>
      <c r="Z324" s="1"/>
    </row>
    <row r="325" spans="1:26" ht="36.75" customHeight="1">
      <c r="A325" s="188"/>
      <c r="B325" s="189"/>
      <c r="C325" s="190"/>
      <c r="D325" s="193"/>
      <c r="E325" s="192">
        <v>30148000</v>
      </c>
      <c r="F325" s="14"/>
      <c r="G325" s="16"/>
      <c r="H325" s="27"/>
      <c r="I325" s="15"/>
      <c r="J325" s="15"/>
      <c r="K325" s="15" t="s">
        <v>203</v>
      </c>
      <c r="L325" s="15" t="s">
        <v>436</v>
      </c>
      <c r="M325" s="15" t="s">
        <v>204</v>
      </c>
      <c r="N325" s="17"/>
      <c r="O325" s="17"/>
      <c r="P325" s="18"/>
      <c r="Q325" s="19"/>
      <c r="R325" s="20"/>
      <c r="S325" s="20"/>
      <c r="T325" s="34"/>
      <c r="U325" s="34"/>
      <c r="V325" s="34"/>
      <c r="W325" s="34"/>
      <c r="X325" s="34"/>
      <c r="Y325" s="157"/>
      <c r="Z325" s="1"/>
    </row>
    <row r="326" spans="1:26" ht="48.75" customHeight="1">
      <c r="A326" s="188"/>
      <c r="B326" s="189"/>
      <c r="C326" s="190"/>
      <c r="D326" s="193"/>
      <c r="E326" s="192">
        <v>30148000</v>
      </c>
      <c r="F326" s="14"/>
      <c r="G326" s="16"/>
      <c r="H326" s="27"/>
      <c r="I326" s="15"/>
      <c r="J326" s="15"/>
      <c r="K326" s="15" t="s">
        <v>446</v>
      </c>
      <c r="L326" s="15" t="s">
        <v>342</v>
      </c>
      <c r="M326" s="15" t="s">
        <v>447</v>
      </c>
      <c r="N326" s="17"/>
      <c r="O326" s="17"/>
      <c r="P326" s="18"/>
      <c r="Q326" s="19"/>
      <c r="R326" s="20"/>
      <c r="S326" s="20"/>
      <c r="T326" s="34"/>
      <c r="U326" s="34"/>
      <c r="V326" s="34"/>
      <c r="W326" s="34"/>
      <c r="X326" s="34"/>
      <c r="Y326" s="157"/>
      <c r="Z326" s="1"/>
    </row>
    <row r="327" spans="1:26" ht="33.75">
      <c r="A327" s="159"/>
      <c r="B327" s="197">
        <v>30209000</v>
      </c>
      <c r="C327" s="198" t="s">
        <v>612</v>
      </c>
      <c r="D327" s="322"/>
      <c r="E327" s="323">
        <v>30149000</v>
      </c>
      <c r="F327" s="29" t="s">
        <v>297</v>
      </c>
      <c r="G327" s="466"/>
      <c r="H327" s="467"/>
      <c r="I327" s="116" t="s">
        <v>470</v>
      </c>
      <c r="J327" s="52"/>
      <c r="K327" s="442"/>
      <c r="L327" s="443"/>
      <c r="M327" s="444"/>
      <c r="N327" s="53"/>
      <c r="O327" s="53"/>
      <c r="P327" s="54"/>
      <c r="Q327" s="55"/>
      <c r="R327" s="39"/>
      <c r="S327" s="39"/>
      <c r="T327" s="224">
        <f aca="true" t="shared" si="43" ref="T327:Y327">SUM(T328)</f>
        <v>0</v>
      </c>
      <c r="U327" s="224">
        <f t="shared" si="43"/>
        <v>0</v>
      </c>
      <c r="V327" s="224">
        <f t="shared" si="43"/>
        <v>1000</v>
      </c>
      <c r="W327" s="224">
        <f t="shared" si="43"/>
        <v>0</v>
      </c>
      <c r="X327" s="224">
        <f t="shared" si="43"/>
        <v>0</v>
      </c>
      <c r="Y327" s="339">
        <f t="shared" si="43"/>
        <v>0</v>
      </c>
      <c r="Z327" s="1"/>
    </row>
    <row r="328" spans="1:26" ht="33.75">
      <c r="A328" s="188">
        <v>902</v>
      </c>
      <c r="B328" s="189"/>
      <c r="C328" s="190"/>
      <c r="D328" s="193"/>
      <c r="E328" s="392">
        <v>30149000</v>
      </c>
      <c r="F328" s="14"/>
      <c r="G328" s="16"/>
      <c r="H328" s="27"/>
      <c r="I328" s="15"/>
      <c r="J328" s="15"/>
      <c r="K328" s="15" t="s">
        <v>411</v>
      </c>
      <c r="L328" s="15" t="s">
        <v>471</v>
      </c>
      <c r="M328" s="15" t="s">
        <v>205</v>
      </c>
      <c r="N328" s="501" t="s">
        <v>472</v>
      </c>
      <c r="O328" s="502"/>
      <c r="P328" s="502"/>
      <c r="Q328" s="502"/>
      <c r="R328" s="502"/>
      <c r="S328" s="503"/>
      <c r="T328" s="34">
        <v>0</v>
      </c>
      <c r="U328" s="34">
        <v>0</v>
      </c>
      <c r="V328" s="34">
        <v>1000</v>
      </c>
      <c r="W328" s="34">
        <v>0</v>
      </c>
      <c r="X328" s="34">
        <v>0</v>
      </c>
      <c r="Y328" s="157">
        <v>0</v>
      </c>
      <c r="Z328" s="1"/>
    </row>
    <row r="329" spans="1:26" ht="33.75">
      <c r="A329" s="188"/>
      <c r="B329" s="189"/>
      <c r="C329" s="190"/>
      <c r="D329" s="193"/>
      <c r="E329" s="392">
        <v>30149000</v>
      </c>
      <c r="F329" s="14"/>
      <c r="G329" s="16"/>
      <c r="H329" s="27"/>
      <c r="I329" s="15"/>
      <c r="J329" s="15"/>
      <c r="K329" s="15" t="s">
        <v>203</v>
      </c>
      <c r="L329" s="15" t="s">
        <v>471</v>
      </c>
      <c r="M329" s="15" t="s">
        <v>204</v>
      </c>
      <c r="N329" s="17"/>
      <c r="O329" s="17"/>
      <c r="P329" s="18"/>
      <c r="Q329" s="19"/>
      <c r="R329" s="20"/>
      <c r="S329" s="20"/>
      <c r="T329" s="34"/>
      <c r="U329" s="34"/>
      <c r="V329" s="34"/>
      <c r="W329" s="34"/>
      <c r="X329" s="34"/>
      <c r="Y329" s="157"/>
      <c r="Z329" s="1"/>
    </row>
    <row r="330" spans="1:26" ht="45">
      <c r="A330" s="188"/>
      <c r="B330" s="189"/>
      <c r="C330" s="190"/>
      <c r="D330" s="193"/>
      <c r="E330" s="392">
        <v>30149000</v>
      </c>
      <c r="F330" s="14"/>
      <c r="G330" s="16"/>
      <c r="H330" s="27"/>
      <c r="I330" s="15"/>
      <c r="J330" s="15"/>
      <c r="K330" s="15" t="s">
        <v>473</v>
      </c>
      <c r="L330" s="15" t="s">
        <v>140</v>
      </c>
      <c r="M330" s="15" t="s">
        <v>474</v>
      </c>
      <c r="N330" s="17"/>
      <c r="O330" s="17"/>
      <c r="P330" s="18"/>
      <c r="Q330" s="19"/>
      <c r="R330" s="20"/>
      <c r="S330" s="20"/>
      <c r="T330" s="34"/>
      <c r="U330" s="34"/>
      <c r="V330" s="34"/>
      <c r="W330" s="34"/>
      <c r="X330" s="34"/>
      <c r="Y330" s="157"/>
      <c r="Z330" s="1"/>
    </row>
    <row r="331" spans="1:26" ht="45">
      <c r="A331" s="188"/>
      <c r="B331" s="189"/>
      <c r="C331" s="190"/>
      <c r="D331" s="193"/>
      <c r="E331" s="392">
        <v>30149000</v>
      </c>
      <c r="F331" s="14"/>
      <c r="G331" s="16"/>
      <c r="H331" s="27"/>
      <c r="I331" s="15"/>
      <c r="J331" s="15"/>
      <c r="K331" s="15" t="s">
        <v>475</v>
      </c>
      <c r="L331" s="15" t="s">
        <v>342</v>
      </c>
      <c r="M331" s="15" t="s">
        <v>476</v>
      </c>
      <c r="N331" s="17"/>
      <c r="O331" s="17"/>
      <c r="P331" s="18"/>
      <c r="Q331" s="19"/>
      <c r="R331" s="20"/>
      <c r="S331" s="20"/>
      <c r="T331" s="34"/>
      <c r="U331" s="34"/>
      <c r="V331" s="34"/>
      <c r="W331" s="34"/>
      <c r="X331" s="34"/>
      <c r="Y331" s="157"/>
      <c r="Z331" s="1"/>
    </row>
    <row r="332" spans="1:26" ht="38.25" customHeight="1">
      <c r="A332" s="263"/>
      <c r="B332" s="264">
        <v>30200000</v>
      </c>
      <c r="C332" s="265" t="s">
        <v>612</v>
      </c>
      <c r="D332" s="207"/>
      <c r="E332" s="208">
        <v>30200000</v>
      </c>
      <c r="F332" s="14" t="s">
        <v>613</v>
      </c>
      <c r="G332" s="473"/>
      <c r="H332" s="474"/>
      <c r="I332" s="489" t="s">
        <v>139</v>
      </c>
      <c r="J332" s="490"/>
      <c r="K332" s="490"/>
      <c r="L332" s="490"/>
      <c r="M332" s="490"/>
      <c r="N332" s="490"/>
      <c r="O332" s="490"/>
      <c r="P332" s="490"/>
      <c r="Q332" s="490"/>
      <c r="R332" s="490"/>
      <c r="S332" s="491"/>
      <c r="T332" s="58">
        <f aca="true" t="shared" si="44" ref="T332:Y332">SUM(T333+T339)</f>
        <v>3047.7</v>
      </c>
      <c r="U332" s="58">
        <f t="shared" si="44"/>
        <v>3047.6</v>
      </c>
      <c r="V332" s="58">
        <f t="shared" si="44"/>
        <v>6321.1</v>
      </c>
      <c r="W332" s="58">
        <f t="shared" si="44"/>
        <v>3812.2999999999997</v>
      </c>
      <c r="X332" s="58">
        <f t="shared" si="44"/>
        <v>3812.2999999999997</v>
      </c>
      <c r="Y332" s="338">
        <f t="shared" si="44"/>
        <v>3812.2999999999997</v>
      </c>
      <c r="Z332" s="1"/>
    </row>
    <row r="333" spans="1:26" s="324" customFormat="1" ht="33.75">
      <c r="A333" s="159"/>
      <c r="B333" s="197">
        <v>30209000</v>
      </c>
      <c r="C333" s="198" t="s">
        <v>612</v>
      </c>
      <c r="D333" s="322"/>
      <c r="E333" s="323">
        <v>30207000</v>
      </c>
      <c r="F333" s="29" t="s">
        <v>297</v>
      </c>
      <c r="G333" s="466"/>
      <c r="H333" s="467"/>
      <c r="I333" s="116" t="s">
        <v>405</v>
      </c>
      <c r="J333" s="52"/>
      <c r="K333" s="442"/>
      <c r="L333" s="443"/>
      <c r="M333" s="444"/>
      <c r="N333" s="53"/>
      <c r="O333" s="53"/>
      <c r="P333" s="54"/>
      <c r="Q333" s="55"/>
      <c r="R333" s="39"/>
      <c r="S333" s="39"/>
      <c r="T333" s="224">
        <f aca="true" t="shared" si="45" ref="T333:Y333">SUM(T334:T337)</f>
        <v>2967.6</v>
      </c>
      <c r="U333" s="224">
        <f t="shared" si="45"/>
        <v>2967.5</v>
      </c>
      <c r="V333" s="224">
        <f t="shared" si="45"/>
        <v>3563.1</v>
      </c>
      <c r="W333" s="224">
        <f t="shared" si="45"/>
        <v>3812.2999999999997</v>
      </c>
      <c r="X333" s="224">
        <f t="shared" si="45"/>
        <v>3812.2999999999997</v>
      </c>
      <c r="Y333" s="339">
        <f t="shared" si="45"/>
        <v>3812.2999999999997</v>
      </c>
      <c r="Z333" s="1"/>
    </row>
    <row r="334" spans="1:26" ht="27.75" customHeight="1">
      <c r="A334" s="188">
        <v>902</v>
      </c>
      <c r="B334" s="189"/>
      <c r="C334" s="190"/>
      <c r="D334" s="193"/>
      <c r="E334" s="192">
        <v>30207000</v>
      </c>
      <c r="F334" s="14"/>
      <c r="G334" s="16"/>
      <c r="H334" s="27"/>
      <c r="I334" s="31"/>
      <c r="J334" s="31"/>
      <c r="K334" s="15" t="s">
        <v>126</v>
      </c>
      <c r="L334" s="15" t="s">
        <v>1</v>
      </c>
      <c r="M334" s="15" t="s">
        <v>804</v>
      </c>
      <c r="N334" s="42" t="s">
        <v>97</v>
      </c>
      <c r="O334" s="42" t="s">
        <v>766</v>
      </c>
      <c r="P334" s="18" t="s">
        <v>35</v>
      </c>
      <c r="Q334" s="19">
        <v>310</v>
      </c>
      <c r="R334" s="20">
        <v>260</v>
      </c>
      <c r="S334" s="135" t="s">
        <v>657</v>
      </c>
      <c r="T334" s="34">
        <v>1960</v>
      </c>
      <c r="U334" s="34">
        <v>1960</v>
      </c>
      <c r="V334" s="34">
        <v>2521.1</v>
      </c>
      <c r="W334" s="34">
        <v>2765.2</v>
      </c>
      <c r="X334" s="34">
        <v>2765.2</v>
      </c>
      <c r="Y334" s="157">
        <v>2765.2</v>
      </c>
      <c r="Z334" s="1"/>
    </row>
    <row r="335" spans="1:26" ht="27" customHeight="1">
      <c r="A335" s="188">
        <v>902</v>
      </c>
      <c r="B335" s="189"/>
      <c r="C335" s="190"/>
      <c r="D335" s="193"/>
      <c r="E335" s="192">
        <v>30207000</v>
      </c>
      <c r="F335" s="14"/>
      <c r="G335" s="16"/>
      <c r="H335" s="27"/>
      <c r="I335" s="31"/>
      <c r="J335" s="31"/>
      <c r="K335" s="15" t="s">
        <v>411</v>
      </c>
      <c r="L335" s="15" t="s">
        <v>437</v>
      </c>
      <c r="M335" s="15" t="s">
        <v>205</v>
      </c>
      <c r="N335" s="42" t="s">
        <v>97</v>
      </c>
      <c r="O335" s="42" t="s">
        <v>766</v>
      </c>
      <c r="P335" s="18" t="s">
        <v>36</v>
      </c>
      <c r="Q335" s="19">
        <v>310</v>
      </c>
      <c r="R335" s="20"/>
      <c r="S335" s="135" t="s">
        <v>657</v>
      </c>
      <c r="T335" s="34">
        <v>1007.6</v>
      </c>
      <c r="U335" s="34">
        <v>1007.5</v>
      </c>
      <c r="V335" s="34">
        <v>1042</v>
      </c>
      <c r="W335" s="34">
        <v>1047.1</v>
      </c>
      <c r="X335" s="34">
        <v>1047.1</v>
      </c>
      <c r="Y335" s="157">
        <v>1047.1</v>
      </c>
      <c r="Z335" s="1"/>
    </row>
    <row r="336" spans="1:26" ht="27" customHeight="1">
      <c r="A336" s="188"/>
      <c r="B336" s="189"/>
      <c r="C336" s="190"/>
      <c r="D336" s="193"/>
      <c r="E336" s="192">
        <v>30207000</v>
      </c>
      <c r="F336" s="14"/>
      <c r="G336" s="16"/>
      <c r="H336" s="27"/>
      <c r="I336" s="31"/>
      <c r="J336" s="31"/>
      <c r="K336" s="15" t="s">
        <v>203</v>
      </c>
      <c r="L336" s="15" t="s">
        <v>437</v>
      </c>
      <c r="M336" s="15" t="s">
        <v>204</v>
      </c>
      <c r="N336" s="42"/>
      <c r="O336" s="42"/>
      <c r="P336" s="18"/>
      <c r="Q336" s="19"/>
      <c r="R336" s="20"/>
      <c r="S336" s="135"/>
      <c r="T336" s="34"/>
      <c r="U336" s="34"/>
      <c r="V336" s="34"/>
      <c r="W336" s="34"/>
      <c r="X336" s="34"/>
      <c r="Y336" s="166"/>
      <c r="Z336" s="1"/>
    </row>
    <row r="337" spans="1:26" ht="33.75" customHeight="1">
      <c r="A337" s="188"/>
      <c r="B337" s="189"/>
      <c r="C337" s="190"/>
      <c r="D337" s="193"/>
      <c r="E337" s="192">
        <v>30207000</v>
      </c>
      <c r="F337" s="14"/>
      <c r="G337" s="16"/>
      <c r="H337" s="27"/>
      <c r="I337" s="15"/>
      <c r="J337" s="15"/>
      <c r="K337" s="15" t="s">
        <v>64</v>
      </c>
      <c r="L337" s="15" t="s">
        <v>298</v>
      </c>
      <c r="M337" s="15" t="s">
        <v>716</v>
      </c>
      <c r="N337" s="42"/>
      <c r="O337" s="42"/>
      <c r="P337" s="112"/>
      <c r="Q337" s="19"/>
      <c r="R337" s="20"/>
      <c r="S337" s="135"/>
      <c r="T337" s="34"/>
      <c r="U337" s="34"/>
      <c r="V337" s="34"/>
      <c r="W337" s="34"/>
      <c r="X337" s="34"/>
      <c r="Y337" s="166"/>
      <c r="Z337" s="1"/>
    </row>
    <row r="338" spans="1:26" ht="27" customHeight="1">
      <c r="A338" s="188"/>
      <c r="B338" s="189"/>
      <c r="C338" s="190"/>
      <c r="D338" s="193"/>
      <c r="E338" s="192">
        <v>30207000</v>
      </c>
      <c r="F338" s="14"/>
      <c r="G338" s="16"/>
      <c r="H338" s="27"/>
      <c r="I338" s="15"/>
      <c r="J338" s="15"/>
      <c r="K338" s="15" t="s">
        <v>744</v>
      </c>
      <c r="L338" s="15" t="s">
        <v>280</v>
      </c>
      <c r="M338" s="15" t="s">
        <v>329</v>
      </c>
      <c r="N338" s="135"/>
      <c r="O338" s="135"/>
      <c r="P338" s="135"/>
      <c r="Q338" s="135"/>
      <c r="R338" s="42"/>
      <c r="S338" s="135"/>
      <c r="T338" s="34"/>
      <c r="U338" s="34"/>
      <c r="V338" s="34"/>
      <c r="W338" s="34"/>
      <c r="X338" s="34"/>
      <c r="Y338" s="166"/>
      <c r="Z338" s="1"/>
    </row>
    <row r="339" spans="1:28" s="324" customFormat="1" ht="33.75" customHeight="1">
      <c r="A339" s="196"/>
      <c r="B339" s="197">
        <v>30209000</v>
      </c>
      <c r="C339" s="198" t="s">
        <v>612</v>
      </c>
      <c r="D339" s="322"/>
      <c r="E339" s="323">
        <v>30208000</v>
      </c>
      <c r="F339" s="29" t="s">
        <v>297</v>
      </c>
      <c r="G339" s="466"/>
      <c r="H339" s="467"/>
      <c r="I339" s="116" t="s">
        <v>409</v>
      </c>
      <c r="J339" s="52"/>
      <c r="K339" s="442"/>
      <c r="L339" s="443"/>
      <c r="M339" s="444"/>
      <c r="N339" s="53"/>
      <c r="O339" s="53"/>
      <c r="P339" s="54"/>
      <c r="Q339" s="55"/>
      <c r="R339" s="39"/>
      <c r="S339" s="39"/>
      <c r="T339" s="224">
        <f aca="true" t="shared" si="46" ref="T339:AB339">SUM(T340:T341)</f>
        <v>80.1</v>
      </c>
      <c r="U339" s="224">
        <f t="shared" si="46"/>
        <v>80.1</v>
      </c>
      <c r="V339" s="224">
        <f t="shared" si="46"/>
        <v>2758</v>
      </c>
      <c r="W339" s="224">
        <f t="shared" si="46"/>
        <v>0</v>
      </c>
      <c r="X339" s="224">
        <f t="shared" si="46"/>
        <v>0</v>
      </c>
      <c r="Y339" s="339">
        <f t="shared" si="46"/>
        <v>0</v>
      </c>
      <c r="Z339" s="352">
        <f t="shared" si="46"/>
        <v>0</v>
      </c>
      <c r="AA339" s="224">
        <f t="shared" si="46"/>
        <v>0</v>
      </c>
      <c r="AB339" s="224">
        <f t="shared" si="46"/>
        <v>0</v>
      </c>
    </row>
    <row r="340" spans="1:28" s="216" customFormat="1" ht="30" customHeight="1">
      <c r="A340" s="214">
        <v>902</v>
      </c>
      <c r="B340" s="189"/>
      <c r="C340" s="190"/>
      <c r="D340" s="193"/>
      <c r="E340" s="192">
        <v>30208000</v>
      </c>
      <c r="F340" s="14"/>
      <c r="G340" s="16"/>
      <c r="H340" s="27"/>
      <c r="I340" s="31"/>
      <c r="J340" s="31"/>
      <c r="K340" s="15" t="s">
        <v>126</v>
      </c>
      <c r="L340" s="15" t="s">
        <v>377</v>
      </c>
      <c r="M340" s="15" t="s">
        <v>804</v>
      </c>
      <c r="N340" s="135" t="s">
        <v>765</v>
      </c>
      <c r="O340" s="135" t="s">
        <v>765</v>
      </c>
      <c r="P340" s="135" t="s">
        <v>37</v>
      </c>
      <c r="Q340" s="135" t="s">
        <v>527</v>
      </c>
      <c r="R340" s="42"/>
      <c r="S340" s="135" t="s">
        <v>657</v>
      </c>
      <c r="T340" s="34">
        <v>80.1</v>
      </c>
      <c r="U340" s="34">
        <v>80.1</v>
      </c>
      <c r="V340" s="34">
        <v>85</v>
      </c>
      <c r="W340" s="34">
        <v>0</v>
      </c>
      <c r="X340" s="34">
        <v>0</v>
      </c>
      <c r="Y340" s="166">
        <v>0</v>
      </c>
      <c r="Z340" s="147"/>
      <c r="AA340" s="34">
        <v>0</v>
      </c>
      <c r="AB340" s="50"/>
    </row>
    <row r="341" spans="1:28" ht="27.75" customHeight="1">
      <c r="A341" s="199"/>
      <c r="B341" s="189"/>
      <c r="C341" s="190"/>
      <c r="D341" s="193"/>
      <c r="E341" s="192">
        <v>30208000</v>
      </c>
      <c r="F341" s="14"/>
      <c r="G341" s="16"/>
      <c r="H341" s="27"/>
      <c r="I341" s="31"/>
      <c r="J341" s="31"/>
      <c r="K341" s="15" t="s">
        <v>411</v>
      </c>
      <c r="L341" s="15" t="s">
        <v>346</v>
      </c>
      <c r="M341" s="15" t="s">
        <v>205</v>
      </c>
      <c r="N341" s="42" t="s">
        <v>97</v>
      </c>
      <c r="O341" s="42" t="s">
        <v>79</v>
      </c>
      <c r="P341" s="112" t="s">
        <v>528</v>
      </c>
      <c r="Q341" s="19">
        <v>310</v>
      </c>
      <c r="R341" s="20"/>
      <c r="S341" s="135" t="s">
        <v>657</v>
      </c>
      <c r="T341" s="34">
        <v>0</v>
      </c>
      <c r="U341" s="34">
        <v>0</v>
      </c>
      <c r="V341" s="34">
        <v>2673</v>
      </c>
      <c r="W341" s="34">
        <v>0</v>
      </c>
      <c r="X341" s="34">
        <v>0</v>
      </c>
      <c r="Y341" s="166">
        <v>0</v>
      </c>
      <c r="Z341" s="334"/>
      <c r="AA341" s="126">
        <v>0</v>
      </c>
      <c r="AB341" s="180"/>
    </row>
    <row r="342" spans="1:28" ht="27.75" customHeight="1">
      <c r="A342" s="199"/>
      <c r="B342" s="189"/>
      <c r="C342" s="190"/>
      <c r="D342" s="193"/>
      <c r="E342" s="192">
        <v>30208000</v>
      </c>
      <c r="F342" s="14"/>
      <c r="G342" s="16"/>
      <c r="H342" s="27"/>
      <c r="I342" s="31"/>
      <c r="J342" s="31"/>
      <c r="K342" s="15" t="s">
        <v>203</v>
      </c>
      <c r="L342" s="15" t="s">
        <v>346</v>
      </c>
      <c r="M342" s="15" t="s">
        <v>204</v>
      </c>
      <c r="N342" s="42"/>
      <c r="O342" s="42"/>
      <c r="P342" s="112"/>
      <c r="Q342" s="19"/>
      <c r="R342" s="30"/>
      <c r="S342" s="115"/>
      <c r="T342" s="34"/>
      <c r="U342" s="34"/>
      <c r="V342" s="34"/>
      <c r="W342" s="34"/>
      <c r="X342" s="34"/>
      <c r="Y342" s="166"/>
      <c r="Z342" s="334"/>
      <c r="AA342" s="126"/>
      <c r="AB342" s="180"/>
    </row>
    <row r="343" spans="1:28" ht="67.5">
      <c r="A343" s="199"/>
      <c r="B343" s="189"/>
      <c r="C343" s="190"/>
      <c r="D343" s="193"/>
      <c r="E343" s="192">
        <v>30208000</v>
      </c>
      <c r="F343" s="14"/>
      <c r="G343" s="16"/>
      <c r="H343" s="27"/>
      <c r="I343" s="31"/>
      <c r="J343" s="31"/>
      <c r="K343" s="15" t="s">
        <v>370</v>
      </c>
      <c r="L343" s="15" t="s">
        <v>140</v>
      </c>
      <c r="M343" s="15" t="s">
        <v>349</v>
      </c>
      <c r="N343" s="42"/>
      <c r="O343" s="42"/>
      <c r="P343" s="112"/>
      <c r="Q343" s="19"/>
      <c r="R343" s="30"/>
      <c r="S343" s="115"/>
      <c r="T343" s="34"/>
      <c r="U343" s="34"/>
      <c r="V343" s="34"/>
      <c r="W343" s="34"/>
      <c r="X343" s="34"/>
      <c r="Y343" s="166"/>
      <c r="Z343" s="334"/>
      <c r="AA343" s="126"/>
      <c r="AB343" s="180"/>
    </row>
    <row r="344" spans="1:28" ht="33.75">
      <c r="A344" s="199"/>
      <c r="B344" s="189"/>
      <c r="C344" s="190"/>
      <c r="D344" s="193"/>
      <c r="E344" s="192">
        <v>30208000</v>
      </c>
      <c r="F344" s="14"/>
      <c r="G344" s="16"/>
      <c r="H344" s="27"/>
      <c r="I344" s="31"/>
      <c r="J344" s="31"/>
      <c r="K344" s="361" t="s">
        <v>529</v>
      </c>
      <c r="L344" s="361" t="s">
        <v>140</v>
      </c>
      <c r="M344" s="361" t="s">
        <v>530</v>
      </c>
      <c r="N344" s="17"/>
      <c r="O344" s="17"/>
      <c r="P344" s="18"/>
      <c r="Q344" s="19"/>
      <c r="R344" s="30"/>
      <c r="S344" s="43"/>
      <c r="T344" s="34"/>
      <c r="U344" s="34"/>
      <c r="V344" s="34"/>
      <c r="W344" s="34"/>
      <c r="X344" s="34"/>
      <c r="Y344" s="157"/>
      <c r="Z344" s="334"/>
      <c r="AA344" s="126"/>
      <c r="AB344" s="180"/>
    </row>
    <row r="345" spans="1:32" ht="28.5" customHeight="1">
      <c r="A345" s="263"/>
      <c r="B345" s="264">
        <v>30300000</v>
      </c>
      <c r="C345" s="265" t="s">
        <v>601</v>
      </c>
      <c r="D345" s="207"/>
      <c r="E345" s="208">
        <v>30300000</v>
      </c>
      <c r="F345" s="36" t="s">
        <v>605</v>
      </c>
      <c r="G345" s="478"/>
      <c r="H345" s="479"/>
      <c r="I345" s="498" t="s">
        <v>606</v>
      </c>
      <c r="J345" s="499"/>
      <c r="K345" s="499"/>
      <c r="L345" s="499"/>
      <c r="M345" s="499"/>
      <c r="N345" s="499"/>
      <c r="O345" s="499"/>
      <c r="P345" s="499"/>
      <c r="Q345" s="499"/>
      <c r="R345" s="499"/>
      <c r="S345" s="500"/>
      <c r="T345" s="58">
        <f aca="true" t="shared" si="47" ref="T345:Y345">T346+T353+T358</f>
        <v>247.1</v>
      </c>
      <c r="U345" s="58">
        <f t="shared" si="47"/>
        <v>247.1</v>
      </c>
      <c r="V345" s="58">
        <f>V346+V353+V358</f>
        <v>1222.3000000000002</v>
      </c>
      <c r="W345" s="58">
        <f t="shared" si="47"/>
        <v>0</v>
      </c>
      <c r="X345" s="58">
        <f t="shared" si="47"/>
        <v>0</v>
      </c>
      <c r="Y345" s="338">
        <f t="shared" si="47"/>
        <v>0</v>
      </c>
      <c r="Z345" s="146">
        <f>SUM(Z346)</f>
        <v>0</v>
      </c>
      <c r="AA345" s="58">
        <f>SUM(AA346)</f>
        <v>0</v>
      </c>
      <c r="AB345" s="58">
        <f>SUM(AB346)</f>
        <v>0</v>
      </c>
      <c r="AC345" s="144"/>
      <c r="AD345" s="144"/>
      <c r="AE345" s="144"/>
      <c r="AF345" s="144"/>
    </row>
    <row r="346" spans="1:32" s="324" customFormat="1" ht="67.5" customHeight="1">
      <c r="A346" s="159"/>
      <c r="B346" s="197">
        <v>30301000</v>
      </c>
      <c r="C346" s="198" t="s">
        <v>601</v>
      </c>
      <c r="D346" s="322"/>
      <c r="E346" s="323">
        <v>30301000</v>
      </c>
      <c r="F346" s="29" t="s">
        <v>607</v>
      </c>
      <c r="G346" s="466"/>
      <c r="H346" s="467"/>
      <c r="I346" s="116" t="s">
        <v>607</v>
      </c>
      <c r="J346" s="116"/>
      <c r="K346" s="468"/>
      <c r="L346" s="468"/>
      <c r="M346" s="468"/>
      <c r="N346" s="468"/>
      <c r="O346" s="468"/>
      <c r="P346" s="468"/>
      <c r="Q346" s="468"/>
      <c r="R346" s="469"/>
      <c r="S346" s="116"/>
      <c r="T346" s="298">
        <f>SUM(T347)</f>
        <v>17.5</v>
      </c>
      <c r="U346" s="298">
        <f aca="true" t="shared" si="48" ref="U346:AB346">SUM(U347)</f>
        <v>17.5</v>
      </c>
      <c r="V346" s="298">
        <f t="shared" si="48"/>
        <v>87.2</v>
      </c>
      <c r="W346" s="298">
        <f t="shared" si="48"/>
        <v>0</v>
      </c>
      <c r="X346" s="298">
        <f t="shared" si="48"/>
        <v>0</v>
      </c>
      <c r="Y346" s="333">
        <f t="shared" si="48"/>
        <v>0</v>
      </c>
      <c r="Z346" s="353">
        <f t="shared" si="48"/>
        <v>0</v>
      </c>
      <c r="AA346" s="298">
        <f t="shared" si="48"/>
        <v>0</v>
      </c>
      <c r="AB346" s="298">
        <f t="shared" si="48"/>
        <v>0</v>
      </c>
      <c r="AC346" s="332"/>
      <c r="AD346" s="332"/>
      <c r="AE346" s="332"/>
      <c r="AF346" s="332"/>
    </row>
    <row r="347" spans="1:32" ht="27.75" customHeight="1">
      <c r="A347" s="188">
        <v>902</v>
      </c>
      <c r="B347" s="189">
        <v>30300000</v>
      </c>
      <c r="C347" s="190" t="s">
        <v>601</v>
      </c>
      <c r="D347" s="191">
        <v>30301000</v>
      </c>
      <c r="E347" s="192">
        <v>30301000</v>
      </c>
      <c r="F347" s="15" t="s">
        <v>607</v>
      </c>
      <c r="G347" s="16">
        <v>1</v>
      </c>
      <c r="H347" s="16">
        <v>210</v>
      </c>
      <c r="I347" s="15"/>
      <c r="J347" s="15"/>
      <c r="K347" s="15" t="s">
        <v>126</v>
      </c>
      <c r="L347" s="15" t="s">
        <v>377</v>
      </c>
      <c r="M347" s="15" t="s">
        <v>804</v>
      </c>
      <c r="N347" s="42" t="s">
        <v>766</v>
      </c>
      <c r="O347" s="42" t="s">
        <v>177</v>
      </c>
      <c r="P347" s="18" t="s">
        <v>38</v>
      </c>
      <c r="Q347" s="19">
        <v>240</v>
      </c>
      <c r="R347" s="20">
        <v>0</v>
      </c>
      <c r="S347" s="42" t="s">
        <v>657</v>
      </c>
      <c r="T347" s="34">
        <v>17.5</v>
      </c>
      <c r="U347" s="34">
        <v>17.5</v>
      </c>
      <c r="V347" s="34">
        <v>87.2</v>
      </c>
      <c r="W347" s="34">
        <v>0</v>
      </c>
      <c r="X347" s="34">
        <v>0</v>
      </c>
      <c r="Y347" s="157">
        <v>0</v>
      </c>
      <c r="Z347" s="147"/>
      <c r="AA347" s="34">
        <v>0</v>
      </c>
      <c r="AB347" s="50"/>
      <c r="AC347" s="144"/>
      <c r="AD347" s="144"/>
      <c r="AE347" s="144"/>
      <c r="AF347" s="144"/>
    </row>
    <row r="348" spans="1:32" ht="27" customHeight="1">
      <c r="A348" s="188"/>
      <c r="B348" s="189"/>
      <c r="C348" s="190"/>
      <c r="D348" s="193"/>
      <c r="E348" s="192">
        <v>30301000</v>
      </c>
      <c r="F348" s="14"/>
      <c r="G348" s="16"/>
      <c r="H348" s="27"/>
      <c r="I348" s="15"/>
      <c r="J348" s="15"/>
      <c r="K348" s="15" t="s">
        <v>411</v>
      </c>
      <c r="L348" s="15" t="s">
        <v>346</v>
      </c>
      <c r="M348" s="15" t="s">
        <v>205</v>
      </c>
      <c r="N348" s="17"/>
      <c r="O348" s="17"/>
      <c r="P348" s="18"/>
      <c r="Q348" s="19"/>
      <c r="R348" s="20"/>
      <c r="S348" s="42"/>
      <c r="T348" s="34"/>
      <c r="U348" s="34"/>
      <c r="V348" s="34"/>
      <c r="W348" s="34"/>
      <c r="X348" s="34"/>
      <c r="Y348" s="166"/>
      <c r="Z348" s="147"/>
      <c r="AA348" s="34"/>
      <c r="AB348" s="50"/>
      <c r="AC348" s="144"/>
      <c r="AD348" s="144"/>
      <c r="AE348" s="144"/>
      <c r="AF348" s="144"/>
    </row>
    <row r="349" spans="1:32" ht="27" customHeight="1">
      <c r="A349" s="188"/>
      <c r="B349" s="189"/>
      <c r="C349" s="190"/>
      <c r="D349" s="193"/>
      <c r="E349" s="192"/>
      <c r="F349" s="14"/>
      <c r="G349" s="16"/>
      <c r="H349" s="27"/>
      <c r="I349" s="15"/>
      <c r="J349" s="15"/>
      <c r="K349" s="15" t="s">
        <v>203</v>
      </c>
      <c r="L349" s="15" t="s">
        <v>346</v>
      </c>
      <c r="M349" s="15" t="s">
        <v>204</v>
      </c>
      <c r="N349" s="17"/>
      <c r="O349" s="17"/>
      <c r="P349" s="18"/>
      <c r="Q349" s="19"/>
      <c r="R349" s="20"/>
      <c r="S349" s="42"/>
      <c r="T349" s="34"/>
      <c r="U349" s="34"/>
      <c r="V349" s="34"/>
      <c r="W349" s="34"/>
      <c r="X349" s="34"/>
      <c r="Y349" s="166"/>
      <c r="Z349" s="147"/>
      <c r="AA349" s="34"/>
      <c r="AB349" s="50"/>
      <c r="AC349" s="144"/>
      <c r="AD349" s="144"/>
      <c r="AE349" s="144"/>
      <c r="AF349" s="144"/>
    </row>
    <row r="350" spans="1:32" ht="51.75" customHeight="1">
      <c r="A350" s="188"/>
      <c r="B350" s="189"/>
      <c r="C350" s="190"/>
      <c r="D350" s="193"/>
      <c r="E350" s="192">
        <v>30301000</v>
      </c>
      <c r="F350" s="14"/>
      <c r="G350" s="16"/>
      <c r="H350" s="27"/>
      <c r="I350" s="15"/>
      <c r="J350" s="15"/>
      <c r="K350" s="15" t="s">
        <v>608</v>
      </c>
      <c r="L350" s="15" t="s">
        <v>614</v>
      </c>
      <c r="M350" s="15" t="s">
        <v>609</v>
      </c>
      <c r="N350" s="17"/>
      <c r="O350" s="17"/>
      <c r="P350" s="18"/>
      <c r="Q350" s="19"/>
      <c r="R350" s="20"/>
      <c r="S350" s="42"/>
      <c r="T350" s="34"/>
      <c r="U350" s="34"/>
      <c r="V350" s="34"/>
      <c r="W350" s="34"/>
      <c r="X350" s="34"/>
      <c r="Y350" s="166"/>
      <c r="Z350" s="147"/>
      <c r="AA350" s="34"/>
      <c r="AB350" s="50"/>
      <c r="AC350" s="144"/>
      <c r="AD350" s="144"/>
      <c r="AE350" s="144"/>
      <c r="AF350" s="144"/>
    </row>
    <row r="351" spans="1:32" ht="40.5" customHeight="1">
      <c r="A351" s="188"/>
      <c r="B351" s="189"/>
      <c r="C351" s="190"/>
      <c r="D351" s="193"/>
      <c r="E351" s="192">
        <v>30301000</v>
      </c>
      <c r="F351" s="14"/>
      <c r="G351" s="16"/>
      <c r="H351" s="27"/>
      <c r="I351" s="15"/>
      <c r="J351" s="15"/>
      <c r="K351" s="15" t="s">
        <v>610</v>
      </c>
      <c r="L351" s="15" t="s">
        <v>614</v>
      </c>
      <c r="M351" s="15" t="s">
        <v>719</v>
      </c>
      <c r="N351" s="17"/>
      <c r="O351" s="17"/>
      <c r="P351" s="18"/>
      <c r="Q351" s="19"/>
      <c r="R351" s="20"/>
      <c r="S351" s="42"/>
      <c r="T351" s="34"/>
      <c r="U351" s="34"/>
      <c r="V351" s="34"/>
      <c r="W351" s="34"/>
      <c r="X351" s="34"/>
      <c r="Y351" s="166"/>
      <c r="Z351" s="147"/>
      <c r="AA351" s="34"/>
      <c r="AB351" s="50"/>
      <c r="AC351" s="144"/>
      <c r="AD351" s="144"/>
      <c r="AE351" s="144"/>
      <c r="AF351" s="144"/>
    </row>
    <row r="352" spans="1:32" ht="47.25" customHeight="1">
      <c r="A352" s="188"/>
      <c r="B352" s="189"/>
      <c r="C352" s="190"/>
      <c r="D352" s="193"/>
      <c r="E352" s="192">
        <v>30301000</v>
      </c>
      <c r="F352" s="14"/>
      <c r="G352" s="16"/>
      <c r="H352" s="27"/>
      <c r="I352" s="15"/>
      <c r="J352" s="15"/>
      <c r="K352" s="15" t="s">
        <v>611</v>
      </c>
      <c r="L352" s="15" t="s">
        <v>715</v>
      </c>
      <c r="M352" s="15" t="s">
        <v>719</v>
      </c>
      <c r="N352" s="17"/>
      <c r="O352" s="17"/>
      <c r="P352" s="18"/>
      <c r="Q352" s="19"/>
      <c r="R352" s="20"/>
      <c r="S352" s="42"/>
      <c r="T352" s="34"/>
      <c r="U352" s="34"/>
      <c r="V352" s="34"/>
      <c r="W352" s="34"/>
      <c r="X352" s="34"/>
      <c r="Y352" s="166"/>
      <c r="Z352" s="147"/>
      <c r="AA352" s="34"/>
      <c r="AB352" s="50"/>
      <c r="AC352" s="144"/>
      <c r="AD352" s="144"/>
      <c r="AE352" s="144"/>
      <c r="AF352" s="144"/>
    </row>
    <row r="353" spans="1:32" s="324" customFormat="1" ht="65.25" customHeight="1">
      <c r="A353" s="159"/>
      <c r="B353" s="197">
        <v>30301000</v>
      </c>
      <c r="C353" s="198" t="s">
        <v>601</v>
      </c>
      <c r="D353" s="322"/>
      <c r="E353" s="323">
        <v>30302000</v>
      </c>
      <c r="F353" s="29" t="s">
        <v>607</v>
      </c>
      <c r="G353" s="466"/>
      <c r="H353" s="467"/>
      <c r="I353" s="116" t="s">
        <v>285</v>
      </c>
      <c r="J353" s="116"/>
      <c r="K353" s="468"/>
      <c r="L353" s="468"/>
      <c r="M353" s="468"/>
      <c r="N353" s="468"/>
      <c r="O353" s="468"/>
      <c r="P353" s="468"/>
      <c r="Q353" s="468"/>
      <c r="R353" s="469"/>
      <c r="S353" s="116"/>
      <c r="T353" s="298">
        <f aca="true" t="shared" si="49" ref="T353:Y353">SUM(T354)</f>
        <v>0</v>
      </c>
      <c r="U353" s="298">
        <f t="shared" si="49"/>
        <v>0</v>
      </c>
      <c r="V353" s="298">
        <f t="shared" si="49"/>
        <v>1024.9</v>
      </c>
      <c r="W353" s="298">
        <f t="shared" si="49"/>
        <v>0</v>
      </c>
      <c r="X353" s="298">
        <f t="shared" si="49"/>
        <v>0</v>
      </c>
      <c r="Y353" s="333">
        <f t="shared" si="49"/>
        <v>0</v>
      </c>
      <c r="Z353" s="137"/>
      <c r="AA353" s="137"/>
      <c r="AB353" s="331"/>
      <c r="AC353" s="332"/>
      <c r="AD353" s="332"/>
      <c r="AE353" s="332"/>
      <c r="AF353" s="332"/>
    </row>
    <row r="354" spans="1:32" ht="27.75" customHeight="1">
      <c r="A354" s="188">
        <v>902</v>
      </c>
      <c r="B354" s="189">
        <v>30300000</v>
      </c>
      <c r="C354" s="190" t="s">
        <v>601</v>
      </c>
      <c r="D354" s="191">
        <v>30301000</v>
      </c>
      <c r="E354" s="192">
        <v>30302000</v>
      </c>
      <c r="F354" s="15" t="s">
        <v>607</v>
      </c>
      <c r="G354" s="16">
        <v>1</v>
      </c>
      <c r="H354" s="16">
        <v>210</v>
      </c>
      <c r="I354" s="15"/>
      <c r="J354" s="15"/>
      <c r="K354" s="15" t="s">
        <v>411</v>
      </c>
      <c r="L354" s="15" t="s">
        <v>346</v>
      </c>
      <c r="M354" s="15" t="s">
        <v>205</v>
      </c>
      <c r="N354" s="135" t="s">
        <v>766</v>
      </c>
      <c r="O354" s="135" t="s">
        <v>111</v>
      </c>
      <c r="P354" s="112" t="s">
        <v>531</v>
      </c>
      <c r="Q354" s="19">
        <v>240</v>
      </c>
      <c r="R354" s="20">
        <v>0</v>
      </c>
      <c r="S354" s="42" t="s">
        <v>657</v>
      </c>
      <c r="T354" s="34">
        <v>0</v>
      </c>
      <c r="U354" s="34">
        <v>0</v>
      </c>
      <c r="V354" s="34">
        <v>1024.9</v>
      </c>
      <c r="W354" s="34">
        <v>0</v>
      </c>
      <c r="X354" s="34">
        <v>0</v>
      </c>
      <c r="Y354" s="157">
        <v>0</v>
      </c>
      <c r="Z354" s="137"/>
      <c r="AA354" s="137"/>
      <c r="AB354" s="164"/>
      <c r="AC354" s="144"/>
      <c r="AD354" s="144"/>
      <c r="AE354" s="144"/>
      <c r="AF354" s="144"/>
    </row>
    <row r="355" spans="1:32" ht="27.75" customHeight="1">
      <c r="A355" s="188"/>
      <c r="B355" s="189"/>
      <c r="C355" s="190"/>
      <c r="D355" s="193"/>
      <c r="E355" s="192">
        <v>30302000</v>
      </c>
      <c r="F355" s="14"/>
      <c r="G355" s="16"/>
      <c r="H355" s="27"/>
      <c r="I355" s="15"/>
      <c r="J355" s="15"/>
      <c r="K355" s="15" t="s">
        <v>203</v>
      </c>
      <c r="L355" s="15" t="s">
        <v>346</v>
      </c>
      <c r="M355" s="15" t="s">
        <v>204</v>
      </c>
      <c r="N355" s="42"/>
      <c r="O355" s="42"/>
      <c r="P355" s="18"/>
      <c r="Q355" s="19"/>
      <c r="R355" s="20"/>
      <c r="S355" s="42"/>
      <c r="T355" s="34"/>
      <c r="U355" s="34"/>
      <c r="V355" s="34"/>
      <c r="W355" s="34"/>
      <c r="X355" s="34"/>
      <c r="Y355" s="166"/>
      <c r="Z355" s="137"/>
      <c r="AA355" s="137"/>
      <c r="AB355" s="164"/>
      <c r="AC355" s="144"/>
      <c r="AD355" s="144"/>
      <c r="AE355" s="144"/>
      <c r="AF355" s="144"/>
    </row>
    <row r="356" spans="1:32" ht="28.5" customHeight="1">
      <c r="A356" s="188"/>
      <c r="B356" s="189"/>
      <c r="C356" s="190"/>
      <c r="D356" s="193"/>
      <c r="E356" s="192">
        <v>30302000</v>
      </c>
      <c r="F356" s="14"/>
      <c r="G356" s="16"/>
      <c r="H356" s="27"/>
      <c r="I356" s="15"/>
      <c r="J356" s="15"/>
      <c r="K356" s="15" t="s">
        <v>281</v>
      </c>
      <c r="L356" s="15" t="s">
        <v>282</v>
      </c>
      <c r="M356" s="15" t="s">
        <v>283</v>
      </c>
      <c r="N356" s="17"/>
      <c r="O356" s="17"/>
      <c r="P356" s="18"/>
      <c r="Q356" s="19"/>
      <c r="R356" s="20"/>
      <c r="S356" s="42"/>
      <c r="T356" s="34"/>
      <c r="U356" s="34"/>
      <c r="V356" s="34"/>
      <c r="W356" s="34"/>
      <c r="X356" s="34"/>
      <c r="Y356" s="166"/>
      <c r="Z356" s="137"/>
      <c r="AA356" s="137"/>
      <c r="AB356" s="164"/>
      <c r="AC356" s="144"/>
      <c r="AD356" s="144"/>
      <c r="AE356" s="144"/>
      <c r="AF356" s="144"/>
    </row>
    <row r="357" spans="1:32" ht="39" customHeight="1">
      <c r="A357" s="188"/>
      <c r="B357" s="189"/>
      <c r="C357" s="190"/>
      <c r="D357" s="193"/>
      <c r="E357" s="192">
        <v>30302000</v>
      </c>
      <c r="F357" s="14"/>
      <c r="G357" s="16"/>
      <c r="H357" s="27"/>
      <c r="I357" s="15"/>
      <c r="J357" s="15"/>
      <c r="K357" s="15" t="s">
        <v>825</v>
      </c>
      <c r="L357" s="15" t="s">
        <v>596</v>
      </c>
      <c r="M357" s="15" t="s">
        <v>284</v>
      </c>
      <c r="N357" s="17"/>
      <c r="O357" s="17"/>
      <c r="P357" s="18"/>
      <c r="Q357" s="19"/>
      <c r="R357" s="20"/>
      <c r="S357" s="42"/>
      <c r="T357" s="34"/>
      <c r="U357" s="34"/>
      <c r="V357" s="34"/>
      <c r="W357" s="34"/>
      <c r="X357" s="34"/>
      <c r="Y357" s="166"/>
      <c r="Z357" s="137"/>
      <c r="AA357" s="137"/>
      <c r="AB357" s="164"/>
      <c r="AC357" s="144"/>
      <c r="AD357" s="144"/>
      <c r="AE357" s="144"/>
      <c r="AF357" s="144"/>
    </row>
    <row r="358" spans="1:32" s="324" customFormat="1" ht="93.75" customHeight="1">
      <c r="A358" s="159"/>
      <c r="B358" s="197">
        <v>30209000</v>
      </c>
      <c r="C358" s="198" t="s">
        <v>612</v>
      </c>
      <c r="D358" s="322"/>
      <c r="E358" s="323">
        <v>30303000</v>
      </c>
      <c r="F358" s="29" t="s">
        <v>297</v>
      </c>
      <c r="G358" s="466"/>
      <c r="H358" s="467"/>
      <c r="I358" s="116" t="s">
        <v>587</v>
      </c>
      <c r="J358" s="52"/>
      <c r="K358" s="442"/>
      <c r="L358" s="443"/>
      <c r="M358" s="444"/>
      <c r="N358" s="53"/>
      <c r="O358" s="53"/>
      <c r="P358" s="54"/>
      <c r="Q358" s="55"/>
      <c r="R358" s="39"/>
      <c r="S358" s="39"/>
      <c r="T358" s="224">
        <f aca="true" t="shared" si="50" ref="T358:Y358">SUM(T359:T360)</f>
        <v>229.6</v>
      </c>
      <c r="U358" s="224">
        <f t="shared" si="50"/>
        <v>229.6</v>
      </c>
      <c r="V358" s="224">
        <f t="shared" si="50"/>
        <v>110.2</v>
      </c>
      <c r="W358" s="224">
        <f t="shared" si="50"/>
        <v>0</v>
      </c>
      <c r="X358" s="224">
        <f t="shared" si="50"/>
        <v>0</v>
      </c>
      <c r="Y358" s="325">
        <f t="shared" si="50"/>
        <v>0</v>
      </c>
      <c r="Z358" s="137"/>
      <c r="AA358" s="137"/>
      <c r="AB358" s="331"/>
      <c r="AC358" s="332"/>
      <c r="AD358" s="332"/>
      <c r="AE358" s="332"/>
      <c r="AF358" s="332"/>
    </row>
    <row r="359" spans="1:32" s="216" customFormat="1" ht="24.75" customHeight="1">
      <c r="A359" s="281">
        <v>902</v>
      </c>
      <c r="B359" s="189"/>
      <c r="C359" s="190"/>
      <c r="D359" s="193"/>
      <c r="E359" s="192">
        <v>30303000</v>
      </c>
      <c r="F359" s="14"/>
      <c r="G359" s="16"/>
      <c r="H359" s="27"/>
      <c r="I359" s="31"/>
      <c r="J359" s="31"/>
      <c r="K359" s="15" t="s">
        <v>126</v>
      </c>
      <c r="L359" s="15" t="s">
        <v>377</v>
      </c>
      <c r="M359" s="15" t="s">
        <v>804</v>
      </c>
      <c r="N359" s="42" t="s">
        <v>765</v>
      </c>
      <c r="O359" s="42" t="s">
        <v>765</v>
      </c>
      <c r="P359" s="18" t="s">
        <v>338</v>
      </c>
      <c r="Q359" s="19">
        <v>610</v>
      </c>
      <c r="R359" s="30"/>
      <c r="S359" s="115" t="s">
        <v>657</v>
      </c>
      <c r="T359" s="34">
        <v>229.6</v>
      </c>
      <c r="U359" s="34">
        <v>229.6</v>
      </c>
      <c r="V359" s="34">
        <v>110.2</v>
      </c>
      <c r="W359" s="34">
        <v>0</v>
      </c>
      <c r="X359" s="34">
        <v>0</v>
      </c>
      <c r="Y359" s="175">
        <v>0</v>
      </c>
      <c r="Z359" s="137"/>
      <c r="AA359" s="137"/>
      <c r="AB359" s="164"/>
      <c r="AC359" s="301"/>
      <c r="AD359" s="301"/>
      <c r="AE359" s="301"/>
      <c r="AF359" s="301"/>
    </row>
    <row r="360" spans="1:32" ht="22.5" customHeight="1">
      <c r="A360" s="188"/>
      <c r="B360" s="189"/>
      <c r="C360" s="190"/>
      <c r="D360" s="193"/>
      <c r="E360" s="192">
        <v>30303000</v>
      </c>
      <c r="F360" s="14"/>
      <c r="G360" s="16"/>
      <c r="H360" s="27"/>
      <c r="I360" s="31"/>
      <c r="J360" s="31"/>
      <c r="K360" s="15" t="s">
        <v>411</v>
      </c>
      <c r="L360" s="15" t="s">
        <v>346</v>
      </c>
      <c r="M360" s="15" t="s">
        <v>205</v>
      </c>
      <c r="N360" s="17"/>
      <c r="O360" s="17"/>
      <c r="P360" s="18"/>
      <c r="Q360" s="19"/>
      <c r="R360" s="30"/>
      <c r="S360" s="43"/>
      <c r="T360" s="34"/>
      <c r="U360" s="34"/>
      <c r="V360" s="34"/>
      <c r="W360" s="34"/>
      <c r="X360" s="34"/>
      <c r="Y360" s="175"/>
      <c r="Z360" s="137"/>
      <c r="AA360" s="137"/>
      <c r="AB360" s="164"/>
      <c r="AC360" s="144"/>
      <c r="AD360" s="144"/>
      <c r="AE360" s="144"/>
      <c r="AF360" s="144"/>
    </row>
    <row r="361" spans="1:32" ht="22.5" customHeight="1">
      <c r="A361" s="188"/>
      <c r="B361" s="189"/>
      <c r="C361" s="190"/>
      <c r="D361" s="193"/>
      <c r="E361" s="192">
        <v>30303000</v>
      </c>
      <c r="F361" s="14"/>
      <c r="G361" s="16"/>
      <c r="H361" s="27"/>
      <c r="I361" s="31"/>
      <c r="J361" s="316"/>
      <c r="K361" s="15" t="s">
        <v>203</v>
      </c>
      <c r="L361" s="15" t="s">
        <v>346</v>
      </c>
      <c r="M361" s="15" t="s">
        <v>204</v>
      </c>
      <c r="N361" s="17"/>
      <c r="O361" s="17"/>
      <c r="P361" s="18"/>
      <c r="Q361" s="19"/>
      <c r="R361" s="30"/>
      <c r="S361" s="43"/>
      <c r="T361" s="34"/>
      <c r="U361" s="34"/>
      <c r="V361" s="34"/>
      <c r="W361" s="34"/>
      <c r="X361" s="34"/>
      <c r="Y361" s="175"/>
      <c r="Z361" s="137"/>
      <c r="AA361" s="137"/>
      <c r="AB361" s="164"/>
      <c r="AC361" s="144"/>
      <c r="AD361" s="144"/>
      <c r="AE361" s="144"/>
      <c r="AF361" s="144"/>
    </row>
    <row r="362" spans="1:32" ht="36" customHeight="1">
      <c r="A362" s="188"/>
      <c r="B362" s="189"/>
      <c r="C362" s="190"/>
      <c r="D362" s="193"/>
      <c r="E362" s="192">
        <v>30303000</v>
      </c>
      <c r="F362" s="14"/>
      <c r="G362" s="16"/>
      <c r="H362" s="27"/>
      <c r="I362" s="31"/>
      <c r="J362" s="316"/>
      <c r="K362" s="142" t="s">
        <v>443</v>
      </c>
      <c r="L362" s="142" t="s">
        <v>140</v>
      </c>
      <c r="M362" s="142" t="s">
        <v>444</v>
      </c>
      <c r="N362" s="17"/>
      <c r="O362" s="17"/>
      <c r="P362" s="18"/>
      <c r="Q362" s="19"/>
      <c r="R362" s="30"/>
      <c r="S362" s="43"/>
      <c r="T362" s="34"/>
      <c r="U362" s="34"/>
      <c r="V362" s="34"/>
      <c r="W362" s="34"/>
      <c r="X362" s="34"/>
      <c r="Y362" s="175"/>
      <c r="Z362" s="137"/>
      <c r="AA362" s="137"/>
      <c r="AB362" s="164"/>
      <c r="AC362" s="144"/>
      <c r="AD362" s="144"/>
      <c r="AE362" s="144"/>
      <c r="AF362" s="144"/>
    </row>
    <row r="363" spans="1:32" ht="35.25" customHeight="1">
      <c r="A363" s="188"/>
      <c r="B363" s="189"/>
      <c r="C363" s="190"/>
      <c r="D363" s="193"/>
      <c r="E363" s="192">
        <v>30303000</v>
      </c>
      <c r="F363" s="14"/>
      <c r="G363" s="16"/>
      <c r="H363" s="27"/>
      <c r="I363" s="142"/>
      <c r="J363" s="142"/>
      <c r="K363" s="142" t="s">
        <v>152</v>
      </c>
      <c r="L363" s="142" t="s">
        <v>140</v>
      </c>
      <c r="M363" s="142" t="s">
        <v>450</v>
      </c>
      <c r="N363" s="406"/>
      <c r="O363" s="406"/>
      <c r="P363" s="405"/>
      <c r="Q363" s="185"/>
      <c r="R363" s="407"/>
      <c r="S363" s="408"/>
      <c r="T363" s="34"/>
      <c r="U363" s="34"/>
      <c r="V363" s="34"/>
      <c r="W363" s="34"/>
      <c r="X363" s="34"/>
      <c r="Y363" s="175"/>
      <c r="Z363" s="137"/>
      <c r="AA363" s="137"/>
      <c r="AB363" s="164"/>
      <c r="AC363" s="144"/>
      <c r="AD363" s="144"/>
      <c r="AE363" s="144"/>
      <c r="AF363" s="144"/>
    </row>
    <row r="364" spans="1:26" ht="26.25" customHeight="1">
      <c r="A364" s="263"/>
      <c r="B364" s="264">
        <v>30400000</v>
      </c>
      <c r="C364" s="265" t="s">
        <v>616</v>
      </c>
      <c r="D364" s="207"/>
      <c r="E364" s="208">
        <v>30400000</v>
      </c>
      <c r="F364" s="36" t="s">
        <v>617</v>
      </c>
      <c r="G364" s="478"/>
      <c r="H364" s="479"/>
      <c r="I364" s="477" t="s">
        <v>655</v>
      </c>
      <c r="J364" s="477"/>
      <c r="K364" s="477"/>
      <c r="L364" s="477"/>
      <c r="M364" s="477"/>
      <c r="N364" s="477"/>
      <c r="O364" s="477"/>
      <c r="P364" s="477"/>
      <c r="Q364" s="477"/>
      <c r="R364" s="477"/>
      <c r="S364" s="477"/>
      <c r="T364" s="143">
        <f aca="true" t="shared" si="51" ref="T364:Y364">T365+T379+T384+T389+T395+T400+T404+T409+T419+T425+T431+T435+T441+T447+T454+T466+T471+T474+T481+T487+T495+T500+T506+T512+T518+T524+T529+T533+T538+T544+T550+T413+T461</f>
        <v>458183.89999999997</v>
      </c>
      <c r="U364" s="143">
        <f t="shared" si="51"/>
        <v>455381.80000000005</v>
      </c>
      <c r="V364" s="143">
        <f t="shared" si="51"/>
        <v>467947.8999999999</v>
      </c>
      <c r="W364" s="143">
        <f t="shared" si="51"/>
        <v>460301.5999999999</v>
      </c>
      <c r="X364" s="143">
        <f t="shared" si="51"/>
        <v>460943.3999999999</v>
      </c>
      <c r="Y364" s="143">
        <f t="shared" si="51"/>
        <v>461879.9999999999</v>
      </c>
      <c r="Z364" s="1"/>
    </row>
    <row r="365" spans="1:26" s="324" customFormat="1" ht="14.25" customHeight="1">
      <c r="A365" s="159"/>
      <c r="B365" s="197"/>
      <c r="C365" s="198"/>
      <c r="D365" s="322"/>
      <c r="E365" s="327" t="s">
        <v>746</v>
      </c>
      <c r="F365" s="328"/>
      <c r="G365" s="329"/>
      <c r="H365" s="330"/>
      <c r="I365" s="292" t="s">
        <v>747</v>
      </c>
      <c r="J365" s="109"/>
      <c r="K365" s="109"/>
      <c r="L365" s="109"/>
      <c r="M365" s="109"/>
      <c r="N365" s="109"/>
      <c r="O365" s="109"/>
      <c r="P365" s="109"/>
      <c r="Q365" s="109"/>
      <c r="R365" s="109"/>
      <c r="S365" s="109"/>
      <c r="T365" s="224">
        <f aca="true" t="shared" si="52" ref="T365:Y365">SUM(T366:T378)</f>
        <v>20393</v>
      </c>
      <c r="U365" s="224">
        <f t="shared" si="52"/>
        <v>20389.7</v>
      </c>
      <c r="V365" s="224">
        <f t="shared" si="52"/>
        <v>40940.2</v>
      </c>
      <c r="W365" s="224">
        <f t="shared" si="52"/>
        <v>28928.799999999996</v>
      </c>
      <c r="X365" s="224">
        <f t="shared" si="52"/>
        <v>28928.799999999996</v>
      </c>
      <c r="Y365" s="325">
        <f t="shared" si="52"/>
        <v>28928.799999999996</v>
      </c>
      <c r="Z365" s="1"/>
    </row>
    <row r="366" spans="1:26" s="216" customFormat="1" ht="27" customHeight="1">
      <c r="A366" s="281">
        <v>902</v>
      </c>
      <c r="B366" s="189"/>
      <c r="C366" s="190"/>
      <c r="D366" s="193"/>
      <c r="E366" s="192">
        <v>30401001</v>
      </c>
      <c r="F366" s="14"/>
      <c r="G366" s="16"/>
      <c r="H366" s="27"/>
      <c r="I366" s="47"/>
      <c r="J366" s="47"/>
      <c r="K366" s="15" t="s">
        <v>126</v>
      </c>
      <c r="L366" s="15" t="s">
        <v>377</v>
      </c>
      <c r="M366" s="15" t="s">
        <v>804</v>
      </c>
      <c r="N366" s="135" t="s">
        <v>766</v>
      </c>
      <c r="O366" s="135" t="s">
        <v>785</v>
      </c>
      <c r="P366" s="112" t="s">
        <v>39</v>
      </c>
      <c r="Q366" s="113">
        <v>120</v>
      </c>
      <c r="R366" s="134">
        <v>0</v>
      </c>
      <c r="S366" s="135" t="s">
        <v>657</v>
      </c>
      <c r="T366" s="57">
        <v>301</v>
      </c>
      <c r="U366" s="57">
        <v>299.8</v>
      </c>
      <c r="V366" s="57">
        <v>438.7</v>
      </c>
      <c r="W366" s="57">
        <v>427.5</v>
      </c>
      <c r="X366" s="57">
        <v>427.5</v>
      </c>
      <c r="Y366" s="337">
        <v>427.5</v>
      </c>
      <c r="Z366" s="222"/>
    </row>
    <row r="367" spans="1:26" s="216" customFormat="1" ht="25.5" customHeight="1">
      <c r="A367" s="281">
        <v>902</v>
      </c>
      <c r="B367" s="189"/>
      <c r="C367" s="190"/>
      <c r="D367" s="193"/>
      <c r="E367" s="192">
        <v>30401001</v>
      </c>
      <c r="F367" s="14"/>
      <c r="G367" s="16"/>
      <c r="H367" s="27"/>
      <c r="I367" s="47"/>
      <c r="J367" s="47"/>
      <c r="K367" s="15" t="s">
        <v>411</v>
      </c>
      <c r="L367" s="15" t="s">
        <v>346</v>
      </c>
      <c r="M367" s="15" t="s">
        <v>413</v>
      </c>
      <c r="N367" s="135" t="s">
        <v>765</v>
      </c>
      <c r="O367" s="135" t="s">
        <v>766</v>
      </c>
      <c r="P367" s="112" t="s">
        <v>40</v>
      </c>
      <c r="Q367" s="113">
        <v>610</v>
      </c>
      <c r="R367" s="134">
        <v>0</v>
      </c>
      <c r="S367" s="135" t="s">
        <v>657</v>
      </c>
      <c r="T367" s="57">
        <v>1413.4</v>
      </c>
      <c r="U367" s="57">
        <v>1413.4</v>
      </c>
      <c r="V367" s="57">
        <v>4338.3</v>
      </c>
      <c r="W367" s="57">
        <v>5527.2</v>
      </c>
      <c r="X367" s="57">
        <v>5527.2</v>
      </c>
      <c r="Y367" s="337">
        <v>5527.2</v>
      </c>
      <c r="Z367" s="222"/>
    </row>
    <row r="368" spans="1:26" s="216" customFormat="1" ht="47.25" customHeight="1">
      <c r="A368" s="281">
        <v>902</v>
      </c>
      <c r="B368" s="189"/>
      <c r="C368" s="190"/>
      <c r="D368" s="193"/>
      <c r="E368" s="192">
        <v>30401001</v>
      </c>
      <c r="F368" s="14"/>
      <c r="G368" s="16"/>
      <c r="H368" s="27"/>
      <c r="I368" s="47"/>
      <c r="J368" s="47"/>
      <c r="K368" s="15" t="s">
        <v>162</v>
      </c>
      <c r="L368" s="15" t="s">
        <v>715</v>
      </c>
      <c r="M368" s="15" t="s">
        <v>161</v>
      </c>
      <c r="N368" s="135" t="s">
        <v>765</v>
      </c>
      <c r="O368" s="135" t="s">
        <v>762</v>
      </c>
      <c r="P368" s="112" t="s">
        <v>40</v>
      </c>
      <c r="Q368" s="113">
        <v>610</v>
      </c>
      <c r="R368" s="134">
        <v>0</v>
      </c>
      <c r="S368" s="135" t="s">
        <v>657</v>
      </c>
      <c r="T368" s="57">
        <v>8610.9</v>
      </c>
      <c r="U368" s="57">
        <v>8610.9</v>
      </c>
      <c r="V368" s="57">
        <v>14725.7</v>
      </c>
      <c r="W368" s="57">
        <v>12732.9</v>
      </c>
      <c r="X368" s="57">
        <v>12732.9</v>
      </c>
      <c r="Y368" s="337">
        <v>12732.9</v>
      </c>
      <c r="Z368" s="222"/>
    </row>
    <row r="369" spans="1:26" s="216" customFormat="1" ht="36.75" customHeight="1">
      <c r="A369" s="281">
        <v>902</v>
      </c>
      <c r="B369" s="189"/>
      <c r="C369" s="190"/>
      <c r="D369" s="193"/>
      <c r="E369" s="192">
        <v>30401001</v>
      </c>
      <c r="F369" s="14"/>
      <c r="G369" s="16"/>
      <c r="H369" s="27"/>
      <c r="I369" s="15"/>
      <c r="J369" s="47"/>
      <c r="K369" s="15" t="s">
        <v>402</v>
      </c>
      <c r="L369" s="15" t="s">
        <v>403</v>
      </c>
      <c r="M369" s="15" t="s">
        <v>404</v>
      </c>
      <c r="N369" s="135" t="s">
        <v>765</v>
      </c>
      <c r="O369" s="135" t="s">
        <v>785</v>
      </c>
      <c r="P369" s="112" t="s">
        <v>40</v>
      </c>
      <c r="Q369" s="113">
        <v>610</v>
      </c>
      <c r="R369" s="134">
        <v>0</v>
      </c>
      <c r="S369" s="135" t="s">
        <v>657</v>
      </c>
      <c r="T369" s="57">
        <v>65</v>
      </c>
      <c r="U369" s="57">
        <v>65</v>
      </c>
      <c r="V369" s="57">
        <v>40</v>
      </c>
      <c r="W369" s="57">
        <v>47.7</v>
      </c>
      <c r="X369" s="57">
        <v>47.7</v>
      </c>
      <c r="Y369" s="337">
        <v>47.7</v>
      </c>
      <c r="Z369" s="222"/>
    </row>
    <row r="370" spans="1:26" s="216" customFormat="1" ht="12.75">
      <c r="A370" s="281">
        <v>902</v>
      </c>
      <c r="B370" s="189"/>
      <c r="C370" s="190"/>
      <c r="D370" s="193"/>
      <c r="E370" s="192">
        <v>30401001</v>
      </c>
      <c r="F370" s="14"/>
      <c r="G370" s="16"/>
      <c r="H370" s="27"/>
      <c r="I370" s="15"/>
      <c r="J370" s="47"/>
      <c r="K370" s="15"/>
      <c r="L370" s="15"/>
      <c r="M370" s="15"/>
      <c r="N370" s="135" t="s">
        <v>765</v>
      </c>
      <c r="O370" s="135" t="s">
        <v>112</v>
      </c>
      <c r="P370" s="112" t="s">
        <v>40</v>
      </c>
      <c r="Q370" s="113">
        <v>610</v>
      </c>
      <c r="R370" s="134">
        <v>0</v>
      </c>
      <c r="S370" s="135" t="s">
        <v>657</v>
      </c>
      <c r="T370" s="57">
        <v>1960.7</v>
      </c>
      <c r="U370" s="57">
        <v>1960.7</v>
      </c>
      <c r="V370" s="57">
        <v>2489.1</v>
      </c>
      <c r="W370" s="57">
        <v>2390.5</v>
      </c>
      <c r="X370" s="57">
        <v>2390.5</v>
      </c>
      <c r="Y370" s="337">
        <v>2390.5</v>
      </c>
      <c r="Z370" s="222"/>
    </row>
    <row r="371" spans="1:26" s="216" customFormat="1" ht="12.75">
      <c r="A371" s="281">
        <v>902</v>
      </c>
      <c r="B371" s="189"/>
      <c r="C371" s="190"/>
      <c r="D371" s="193"/>
      <c r="E371" s="192">
        <v>30401001</v>
      </c>
      <c r="F371" s="14"/>
      <c r="G371" s="16"/>
      <c r="H371" s="27"/>
      <c r="I371" s="15"/>
      <c r="J371" s="47"/>
      <c r="K371" s="15"/>
      <c r="L371" s="15"/>
      <c r="M371" s="15"/>
      <c r="N371" s="135" t="s">
        <v>765</v>
      </c>
      <c r="O371" s="135" t="s">
        <v>762</v>
      </c>
      <c r="P371" s="112" t="s">
        <v>579</v>
      </c>
      <c r="Q371" s="113">
        <v>410</v>
      </c>
      <c r="R371" s="134"/>
      <c r="S371" s="135" t="s">
        <v>657</v>
      </c>
      <c r="T371" s="57">
        <v>0</v>
      </c>
      <c r="U371" s="57">
        <v>0</v>
      </c>
      <c r="V371" s="57">
        <v>9722.1</v>
      </c>
      <c r="W371" s="57">
        <v>0</v>
      </c>
      <c r="X371" s="57">
        <v>0</v>
      </c>
      <c r="Y371" s="337">
        <v>0</v>
      </c>
      <c r="Z371" s="222"/>
    </row>
    <row r="372" spans="1:26" s="216" customFormat="1" ht="12.75">
      <c r="A372" s="281">
        <v>902</v>
      </c>
      <c r="B372" s="189"/>
      <c r="C372" s="190"/>
      <c r="D372" s="193"/>
      <c r="E372" s="192">
        <v>30401001</v>
      </c>
      <c r="F372" s="14"/>
      <c r="G372" s="16"/>
      <c r="H372" s="27"/>
      <c r="I372" s="15"/>
      <c r="J372" s="47"/>
      <c r="K372" s="15"/>
      <c r="L372" s="15"/>
      <c r="M372" s="15"/>
      <c r="N372" s="135" t="s">
        <v>765</v>
      </c>
      <c r="O372" s="135" t="s">
        <v>765</v>
      </c>
      <c r="P372" s="112" t="s">
        <v>40</v>
      </c>
      <c r="Q372" s="113">
        <v>110</v>
      </c>
      <c r="R372" s="134">
        <v>0</v>
      </c>
      <c r="S372" s="135" t="s">
        <v>657</v>
      </c>
      <c r="T372" s="57">
        <v>7245.4</v>
      </c>
      <c r="U372" s="57">
        <v>7245.1</v>
      </c>
      <c r="V372" s="57">
        <v>7245.6</v>
      </c>
      <c r="W372" s="57">
        <v>7245.9</v>
      </c>
      <c r="X372" s="57">
        <v>7245.9</v>
      </c>
      <c r="Y372" s="337">
        <v>7245.9</v>
      </c>
      <c r="Z372" s="222"/>
    </row>
    <row r="373" spans="1:26" s="216" customFormat="1" ht="12.75">
      <c r="A373" s="281">
        <v>902</v>
      </c>
      <c r="B373" s="189"/>
      <c r="C373" s="190"/>
      <c r="D373" s="193"/>
      <c r="E373" s="192">
        <v>30401001</v>
      </c>
      <c r="F373" s="14"/>
      <c r="G373" s="16"/>
      <c r="H373" s="27"/>
      <c r="I373" s="15"/>
      <c r="J373" s="47"/>
      <c r="K373" s="15"/>
      <c r="L373" s="15"/>
      <c r="M373" s="15"/>
      <c r="N373" s="135" t="s">
        <v>765</v>
      </c>
      <c r="O373" s="135" t="s">
        <v>765</v>
      </c>
      <c r="P373" s="112" t="s">
        <v>40</v>
      </c>
      <c r="Q373" s="113">
        <v>240</v>
      </c>
      <c r="R373" s="134">
        <v>0</v>
      </c>
      <c r="S373" s="135" t="s">
        <v>657</v>
      </c>
      <c r="T373" s="57">
        <v>787.1</v>
      </c>
      <c r="U373" s="57">
        <v>786.1</v>
      </c>
      <c r="V373" s="57">
        <v>389.5</v>
      </c>
      <c r="W373" s="57">
        <v>547.6</v>
      </c>
      <c r="X373" s="57">
        <v>547.6</v>
      </c>
      <c r="Y373" s="337">
        <v>547.6</v>
      </c>
      <c r="Z373" s="222"/>
    </row>
    <row r="374" spans="1:26" s="216" customFormat="1" ht="12.75">
      <c r="A374" s="281">
        <v>902</v>
      </c>
      <c r="B374" s="189"/>
      <c r="C374" s="190"/>
      <c r="D374" s="193"/>
      <c r="E374" s="192">
        <v>30401001</v>
      </c>
      <c r="F374" s="14"/>
      <c r="G374" s="16"/>
      <c r="H374" s="27"/>
      <c r="I374" s="15"/>
      <c r="J374" s="47"/>
      <c r="K374" s="15"/>
      <c r="L374" s="15"/>
      <c r="M374" s="15"/>
      <c r="N374" s="135" t="s">
        <v>765</v>
      </c>
      <c r="O374" s="135" t="s">
        <v>765</v>
      </c>
      <c r="P374" s="112" t="s">
        <v>40</v>
      </c>
      <c r="Q374" s="113">
        <v>850</v>
      </c>
      <c r="R374" s="134">
        <v>0</v>
      </c>
      <c r="S374" s="135" t="s">
        <v>657</v>
      </c>
      <c r="T374" s="57">
        <v>9.5</v>
      </c>
      <c r="U374" s="57">
        <v>8.7</v>
      </c>
      <c r="V374" s="57">
        <v>9.5</v>
      </c>
      <c r="W374" s="57">
        <v>9.5</v>
      </c>
      <c r="X374" s="57">
        <v>9.5</v>
      </c>
      <c r="Y374" s="337">
        <v>9.5</v>
      </c>
      <c r="Z374" s="222"/>
    </row>
    <row r="375" spans="1:26" s="216" customFormat="1" ht="12.75">
      <c r="A375" s="281">
        <v>902</v>
      </c>
      <c r="B375" s="189"/>
      <c r="C375" s="190"/>
      <c r="D375" s="193"/>
      <c r="E375" s="192">
        <v>30401001</v>
      </c>
      <c r="F375" s="14"/>
      <c r="G375" s="16"/>
      <c r="H375" s="27"/>
      <c r="I375" s="15"/>
      <c r="J375" s="47"/>
      <c r="K375" s="15"/>
      <c r="L375" s="15"/>
      <c r="M375" s="15"/>
      <c r="N375" s="135" t="s">
        <v>765</v>
      </c>
      <c r="O375" s="135" t="s">
        <v>766</v>
      </c>
      <c r="P375" s="135" t="s">
        <v>240</v>
      </c>
      <c r="Q375" s="19">
        <v>610</v>
      </c>
      <c r="R375" s="30"/>
      <c r="S375" s="115" t="s">
        <v>657</v>
      </c>
      <c r="T375" s="34">
        <v>0</v>
      </c>
      <c r="U375" s="34">
        <v>0</v>
      </c>
      <c r="V375" s="34">
        <v>500</v>
      </c>
      <c r="W375" s="34">
        <v>0</v>
      </c>
      <c r="X375" s="57">
        <v>0</v>
      </c>
      <c r="Y375" s="175">
        <v>0</v>
      </c>
      <c r="Z375" s="222"/>
    </row>
    <row r="376" spans="1:26" s="216" customFormat="1" ht="12.75">
      <c r="A376" s="281">
        <v>902</v>
      </c>
      <c r="B376" s="189"/>
      <c r="C376" s="190"/>
      <c r="D376" s="193"/>
      <c r="E376" s="192">
        <v>30401001</v>
      </c>
      <c r="F376" s="14"/>
      <c r="G376" s="16"/>
      <c r="H376" s="27"/>
      <c r="I376" s="15"/>
      <c r="J376" s="47"/>
      <c r="K376" s="15"/>
      <c r="L376" s="15"/>
      <c r="M376" s="15"/>
      <c r="N376" s="135" t="s">
        <v>765</v>
      </c>
      <c r="O376" s="135" t="s">
        <v>762</v>
      </c>
      <c r="P376" s="135" t="s">
        <v>240</v>
      </c>
      <c r="Q376" s="19">
        <v>610</v>
      </c>
      <c r="R376" s="30"/>
      <c r="S376" s="115" t="s">
        <v>657</v>
      </c>
      <c r="T376" s="34">
        <v>0</v>
      </c>
      <c r="U376" s="34">
        <v>0</v>
      </c>
      <c r="V376" s="34">
        <v>510</v>
      </c>
      <c r="W376" s="34">
        <v>0</v>
      </c>
      <c r="X376" s="57">
        <v>0</v>
      </c>
      <c r="Y376" s="175">
        <v>0</v>
      </c>
      <c r="Z376" s="222"/>
    </row>
    <row r="377" spans="1:26" s="216" customFormat="1" ht="12.75">
      <c r="A377" s="281">
        <v>902</v>
      </c>
      <c r="B377" s="189"/>
      <c r="C377" s="190"/>
      <c r="D377" s="193"/>
      <c r="E377" s="192">
        <v>30401001</v>
      </c>
      <c r="F377" s="14"/>
      <c r="G377" s="16"/>
      <c r="H377" s="27"/>
      <c r="I377" s="47"/>
      <c r="J377" s="47"/>
      <c r="K377" s="15"/>
      <c r="L377" s="15"/>
      <c r="M377" s="15"/>
      <c r="N377" s="135" t="s">
        <v>765</v>
      </c>
      <c r="O377" s="135" t="s">
        <v>762</v>
      </c>
      <c r="P377" s="135" t="s">
        <v>241</v>
      </c>
      <c r="Q377" s="19">
        <v>610</v>
      </c>
      <c r="R377" s="30"/>
      <c r="S377" s="115" t="s">
        <v>657</v>
      </c>
      <c r="T377" s="34">
        <v>0</v>
      </c>
      <c r="U377" s="34">
        <v>0</v>
      </c>
      <c r="V377" s="34">
        <v>216.5</v>
      </c>
      <c r="W377" s="34">
        <v>0</v>
      </c>
      <c r="X377" s="57">
        <v>0</v>
      </c>
      <c r="Y377" s="175">
        <v>0</v>
      </c>
      <c r="Z377" s="222"/>
    </row>
    <row r="378" spans="1:26" s="216" customFormat="1" ht="12.75">
      <c r="A378" s="281">
        <v>902</v>
      </c>
      <c r="B378" s="189"/>
      <c r="C378" s="190"/>
      <c r="D378" s="193"/>
      <c r="E378" s="192">
        <v>30401001</v>
      </c>
      <c r="F378" s="14"/>
      <c r="G378" s="16"/>
      <c r="H378" s="27"/>
      <c r="I378" s="47"/>
      <c r="J378" s="47"/>
      <c r="K378" s="15"/>
      <c r="L378" s="15"/>
      <c r="M378" s="15"/>
      <c r="N378" s="135" t="s">
        <v>765</v>
      </c>
      <c r="O378" s="135" t="s">
        <v>762</v>
      </c>
      <c r="P378" s="135" t="s">
        <v>240</v>
      </c>
      <c r="Q378" s="19">
        <v>610</v>
      </c>
      <c r="R378" s="30"/>
      <c r="S378" s="115" t="s">
        <v>657</v>
      </c>
      <c r="T378" s="34">
        <v>0</v>
      </c>
      <c r="U378" s="34">
        <v>0</v>
      </c>
      <c r="V378" s="34">
        <v>315.2</v>
      </c>
      <c r="W378" s="34">
        <v>0</v>
      </c>
      <c r="X378" s="57">
        <v>0</v>
      </c>
      <c r="Y378" s="175">
        <v>0</v>
      </c>
      <c r="Z378" s="222"/>
    </row>
    <row r="379" spans="1:30" s="324" customFormat="1" ht="34.5" customHeight="1">
      <c r="A379" s="159"/>
      <c r="B379" s="197">
        <v>30125000</v>
      </c>
      <c r="C379" s="198" t="s">
        <v>275</v>
      </c>
      <c r="D379" s="322"/>
      <c r="E379" s="323">
        <v>30401003</v>
      </c>
      <c r="F379" s="29"/>
      <c r="G379" s="37"/>
      <c r="H379" s="38"/>
      <c r="I379" s="219" t="s">
        <v>406</v>
      </c>
      <c r="J379" s="52"/>
      <c r="K379" s="75"/>
      <c r="L379" s="75"/>
      <c r="M379" s="75"/>
      <c r="N379" s="53"/>
      <c r="O379" s="53"/>
      <c r="P379" s="54"/>
      <c r="Q379" s="55"/>
      <c r="R379" s="39"/>
      <c r="S379" s="39"/>
      <c r="T379" s="224">
        <f>SUM(T380:T383)</f>
        <v>301.5</v>
      </c>
      <c r="U379" s="224">
        <f>SUM(U380:U383)</f>
        <v>301.5</v>
      </c>
      <c r="V379" s="224">
        <f>SUM(V380)</f>
        <v>306</v>
      </c>
      <c r="W379" s="224">
        <f>SUM(W380:W383)</f>
        <v>322</v>
      </c>
      <c r="X379" s="224">
        <f>SUM(X380:X383)</f>
        <v>322</v>
      </c>
      <c r="Y379" s="325">
        <f>SUM(Y380:Y383)</f>
        <v>322</v>
      </c>
      <c r="Z379" s="1"/>
      <c r="AA379" s="326"/>
      <c r="AB379" s="326"/>
      <c r="AC379" s="326"/>
      <c r="AD379" s="326"/>
    </row>
    <row r="380" spans="1:30" s="216" customFormat="1" ht="37.5" customHeight="1">
      <c r="A380" s="281">
        <v>902</v>
      </c>
      <c r="B380" s="189">
        <v>30100000</v>
      </c>
      <c r="C380" s="190" t="s">
        <v>275</v>
      </c>
      <c r="D380" s="191">
        <v>30125000</v>
      </c>
      <c r="E380" s="192">
        <v>30401003</v>
      </c>
      <c r="F380" s="14"/>
      <c r="G380" s="16"/>
      <c r="H380" s="27"/>
      <c r="I380" s="31"/>
      <c r="J380" s="31"/>
      <c r="K380" s="15" t="s">
        <v>402</v>
      </c>
      <c r="L380" s="15" t="s">
        <v>403</v>
      </c>
      <c r="M380" s="15" t="s">
        <v>404</v>
      </c>
      <c r="N380" s="42" t="s">
        <v>97</v>
      </c>
      <c r="O380" s="42" t="s">
        <v>79</v>
      </c>
      <c r="P380" s="18" t="s">
        <v>41</v>
      </c>
      <c r="Q380" s="19">
        <v>310</v>
      </c>
      <c r="R380" s="30"/>
      <c r="S380" s="135" t="s">
        <v>657</v>
      </c>
      <c r="T380" s="34">
        <v>301.5</v>
      </c>
      <c r="U380" s="34">
        <v>301.5</v>
      </c>
      <c r="V380" s="34">
        <v>306</v>
      </c>
      <c r="W380" s="34">
        <v>322</v>
      </c>
      <c r="X380" s="34">
        <v>322</v>
      </c>
      <c r="Y380" s="166">
        <v>322</v>
      </c>
      <c r="Z380" s="222"/>
      <c r="AA380" s="302"/>
      <c r="AB380" s="302"/>
      <c r="AC380" s="302"/>
      <c r="AD380" s="302"/>
    </row>
    <row r="381" spans="1:30" ht="35.25" customHeight="1">
      <c r="A381" s="188"/>
      <c r="B381" s="189">
        <v>30100000</v>
      </c>
      <c r="C381" s="190" t="s">
        <v>275</v>
      </c>
      <c r="D381" s="191">
        <v>30125000</v>
      </c>
      <c r="E381" s="192">
        <v>30401003</v>
      </c>
      <c r="F381" s="14"/>
      <c r="G381" s="16"/>
      <c r="H381" s="27"/>
      <c r="I381" s="15"/>
      <c r="J381" s="31"/>
      <c r="K381" s="15" t="s">
        <v>126</v>
      </c>
      <c r="L381" s="15" t="s">
        <v>377</v>
      </c>
      <c r="M381" s="15" t="s">
        <v>804</v>
      </c>
      <c r="N381" s="17"/>
      <c r="O381" s="17"/>
      <c r="P381" s="18"/>
      <c r="Q381" s="19"/>
      <c r="R381" s="30"/>
      <c r="S381" s="43"/>
      <c r="T381" s="34"/>
      <c r="U381" s="34"/>
      <c r="V381" s="34"/>
      <c r="W381" s="34"/>
      <c r="X381" s="34"/>
      <c r="Y381" s="166"/>
      <c r="Z381" s="1"/>
      <c r="AA381" s="101"/>
      <c r="AB381" s="101"/>
      <c r="AC381" s="101"/>
      <c r="AD381" s="101"/>
    </row>
    <row r="382" spans="1:30" ht="36" customHeight="1">
      <c r="A382" s="188"/>
      <c r="B382" s="189">
        <v>30100000</v>
      </c>
      <c r="C382" s="190" t="s">
        <v>275</v>
      </c>
      <c r="D382" s="191">
        <v>30125000</v>
      </c>
      <c r="E382" s="192">
        <v>30401003</v>
      </c>
      <c r="F382" s="14"/>
      <c r="G382" s="16"/>
      <c r="H382" s="27"/>
      <c r="I382" s="31"/>
      <c r="J382" s="31"/>
      <c r="K382" s="15" t="s">
        <v>411</v>
      </c>
      <c r="L382" s="15" t="s">
        <v>346</v>
      </c>
      <c r="M382" s="15" t="s">
        <v>413</v>
      </c>
      <c r="N382" s="17"/>
      <c r="O382" s="17"/>
      <c r="P382" s="18"/>
      <c r="Q382" s="19"/>
      <c r="R382" s="30"/>
      <c r="S382" s="43"/>
      <c r="T382" s="34"/>
      <c r="U382" s="34"/>
      <c r="V382" s="34"/>
      <c r="W382" s="34"/>
      <c r="X382" s="34"/>
      <c r="Y382" s="166"/>
      <c r="Z382" s="1"/>
      <c r="AA382" s="101"/>
      <c r="AB382" s="101"/>
      <c r="AC382" s="101"/>
      <c r="AD382" s="101"/>
    </row>
    <row r="383" spans="1:30" ht="24" customHeight="1">
      <c r="A383" s="188"/>
      <c r="B383" s="189">
        <v>30100000</v>
      </c>
      <c r="C383" s="190" t="s">
        <v>275</v>
      </c>
      <c r="D383" s="191">
        <v>30125000</v>
      </c>
      <c r="E383" s="192">
        <v>30401003</v>
      </c>
      <c r="F383" s="14"/>
      <c r="G383" s="16"/>
      <c r="H383" s="27"/>
      <c r="I383" s="31"/>
      <c r="J383" s="31"/>
      <c r="K383" s="15" t="s">
        <v>129</v>
      </c>
      <c r="L383" s="15" t="s">
        <v>128</v>
      </c>
      <c r="M383" s="15" t="s">
        <v>153</v>
      </c>
      <c r="N383" s="17"/>
      <c r="O383" s="17"/>
      <c r="P383" s="18"/>
      <c r="Q383" s="19"/>
      <c r="R383" s="30"/>
      <c r="S383" s="43"/>
      <c r="T383" s="34"/>
      <c r="U383" s="34"/>
      <c r="V383" s="34"/>
      <c r="W383" s="34"/>
      <c r="X383" s="34"/>
      <c r="Y383" s="166"/>
      <c r="Z383" s="1"/>
      <c r="AA383" s="101"/>
      <c r="AB383" s="101"/>
      <c r="AC383" s="101"/>
      <c r="AD383" s="101"/>
    </row>
    <row r="384" spans="1:30" s="324" customFormat="1" ht="94.5" customHeight="1">
      <c r="A384" s="159"/>
      <c r="B384" s="197">
        <v>30125000</v>
      </c>
      <c r="C384" s="198" t="s">
        <v>275</v>
      </c>
      <c r="D384" s="322"/>
      <c r="E384" s="323">
        <v>30401004</v>
      </c>
      <c r="F384" s="29"/>
      <c r="G384" s="37"/>
      <c r="H384" s="38"/>
      <c r="I384" s="219" t="s">
        <v>372</v>
      </c>
      <c r="J384" s="52"/>
      <c r="K384" s="75"/>
      <c r="L384" s="75"/>
      <c r="M384" s="75"/>
      <c r="N384" s="53"/>
      <c r="O384" s="53"/>
      <c r="P384" s="54"/>
      <c r="Q384" s="55"/>
      <c r="R384" s="39"/>
      <c r="S384" s="39"/>
      <c r="T384" s="224">
        <f aca="true" t="shared" si="53" ref="T384:Y384">SUM(T385:T388)</f>
        <v>1425.2</v>
      </c>
      <c r="U384" s="224">
        <f t="shared" si="53"/>
        <v>1425.2</v>
      </c>
      <c r="V384" s="224">
        <f t="shared" si="53"/>
        <v>1425.2</v>
      </c>
      <c r="W384" s="224">
        <f t="shared" si="53"/>
        <v>2108</v>
      </c>
      <c r="X384" s="224">
        <f t="shared" si="53"/>
        <v>2108</v>
      </c>
      <c r="Y384" s="325">
        <f t="shared" si="53"/>
        <v>2108</v>
      </c>
      <c r="Z384" s="1"/>
      <c r="AA384" s="326"/>
      <c r="AB384" s="326"/>
      <c r="AC384" s="326"/>
      <c r="AD384" s="326"/>
    </row>
    <row r="385" spans="1:30" s="216" customFormat="1" ht="27.75" customHeight="1">
      <c r="A385" s="281">
        <v>902</v>
      </c>
      <c r="B385" s="189">
        <v>30100000</v>
      </c>
      <c r="C385" s="190" t="s">
        <v>275</v>
      </c>
      <c r="D385" s="191">
        <v>30125000</v>
      </c>
      <c r="E385" s="192">
        <v>30401004</v>
      </c>
      <c r="F385" s="14"/>
      <c r="G385" s="16"/>
      <c r="H385" s="27"/>
      <c r="I385" s="31"/>
      <c r="J385" s="31"/>
      <c r="K385" s="15" t="s">
        <v>126</v>
      </c>
      <c r="L385" s="15" t="s">
        <v>377</v>
      </c>
      <c r="M385" s="15" t="s">
        <v>804</v>
      </c>
      <c r="N385" s="135" t="s">
        <v>765</v>
      </c>
      <c r="O385" s="135" t="s">
        <v>762</v>
      </c>
      <c r="P385" s="112" t="s">
        <v>42</v>
      </c>
      <c r="Q385" s="113">
        <v>610</v>
      </c>
      <c r="R385" s="134">
        <v>0</v>
      </c>
      <c r="S385" s="135" t="s">
        <v>657</v>
      </c>
      <c r="T385" s="57">
        <v>1425.2</v>
      </c>
      <c r="U385" s="57">
        <v>1425.2</v>
      </c>
      <c r="V385" s="57">
        <v>1425.2</v>
      </c>
      <c r="W385" s="57">
        <v>2108</v>
      </c>
      <c r="X385" s="57">
        <v>2108</v>
      </c>
      <c r="Y385" s="175">
        <v>2108</v>
      </c>
      <c r="Z385" s="222"/>
      <c r="AA385" s="302"/>
      <c r="AB385" s="302"/>
      <c r="AC385" s="302"/>
      <c r="AD385" s="302"/>
    </row>
    <row r="386" spans="1:30" ht="27" customHeight="1">
      <c r="A386" s="188"/>
      <c r="B386" s="189">
        <v>30100000</v>
      </c>
      <c r="C386" s="190" t="s">
        <v>275</v>
      </c>
      <c r="D386" s="191">
        <v>30125000</v>
      </c>
      <c r="E386" s="192">
        <v>30401004</v>
      </c>
      <c r="F386" s="14"/>
      <c r="G386" s="16"/>
      <c r="H386" s="27"/>
      <c r="I386" s="15"/>
      <c r="J386" s="31"/>
      <c r="K386" s="15" t="s">
        <v>411</v>
      </c>
      <c r="L386" s="15" t="s">
        <v>346</v>
      </c>
      <c r="M386" s="15" t="s">
        <v>413</v>
      </c>
      <c r="N386" s="17"/>
      <c r="O386" s="17"/>
      <c r="P386" s="18"/>
      <c r="Q386" s="19"/>
      <c r="R386" s="30"/>
      <c r="S386" s="42"/>
      <c r="T386" s="34"/>
      <c r="U386" s="34"/>
      <c r="V386" s="34"/>
      <c r="W386" s="34"/>
      <c r="X386" s="34"/>
      <c r="Y386" s="166"/>
      <c r="Z386" s="1"/>
      <c r="AA386" s="101"/>
      <c r="AB386" s="101"/>
      <c r="AC386" s="101"/>
      <c r="AD386" s="101"/>
    </row>
    <row r="387" spans="1:30" ht="33.75">
      <c r="A387" s="188"/>
      <c r="B387" s="189">
        <v>30100000</v>
      </c>
      <c r="C387" s="190" t="s">
        <v>275</v>
      </c>
      <c r="D387" s="191">
        <v>30125000</v>
      </c>
      <c r="E387" s="192">
        <v>30401004</v>
      </c>
      <c r="F387" s="14"/>
      <c r="G387" s="16"/>
      <c r="H387" s="27"/>
      <c r="I387" s="31"/>
      <c r="J387" s="31"/>
      <c r="K387" s="15" t="s">
        <v>402</v>
      </c>
      <c r="L387" s="15" t="s">
        <v>403</v>
      </c>
      <c r="M387" s="15" t="s">
        <v>404</v>
      </c>
      <c r="N387" s="17"/>
      <c r="O387" s="17"/>
      <c r="P387" s="18"/>
      <c r="Q387" s="19"/>
      <c r="R387" s="30"/>
      <c r="S387" s="42"/>
      <c r="T387" s="34"/>
      <c r="U387" s="34"/>
      <c r="V387" s="34"/>
      <c r="W387" s="34"/>
      <c r="X387" s="34"/>
      <c r="Y387" s="166"/>
      <c r="Z387" s="1"/>
      <c r="AA387" s="101"/>
      <c r="AB387" s="101"/>
      <c r="AC387" s="101"/>
      <c r="AD387" s="101"/>
    </row>
    <row r="388" spans="1:30" ht="26.25" customHeight="1">
      <c r="A388" s="188"/>
      <c r="B388" s="189">
        <v>30100000</v>
      </c>
      <c r="C388" s="190" t="s">
        <v>275</v>
      </c>
      <c r="D388" s="191">
        <v>30125000</v>
      </c>
      <c r="E388" s="192">
        <v>30401004</v>
      </c>
      <c r="F388" s="14"/>
      <c r="G388" s="16"/>
      <c r="H388" s="27"/>
      <c r="I388" s="31"/>
      <c r="J388" s="31"/>
      <c r="K388" s="15" t="s">
        <v>61</v>
      </c>
      <c r="L388" s="15" t="s">
        <v>62</v>
      </c>
      <c r="M388" s="15" t="s">
        <v>63</v>
      </c>
      <c r="N388" s="17"/>
      <c r="O388" s="17"/>
      <c r="P388" s="18"/>
      <c r="Q388" s="19"/>
      <c r="R388" s="30"/>
      <c r="S388" s="42"/>
      <c r="T388" s="34"/>
      <c r="U388" s="34"/>
      <c r="V388" s="34"/>
      <c r="W388" s="34"/>
      <c r="X388" s="34"/>
      <c r="Y388" s="166"/>
      <c r="Z388" s="1"/>
      <c r="AA388" s="101"/>
      <c r="AB388" s="101"/>
      <c r="AC388" s="101"/>
      <c r="AD388" s="101"/>
    </row>
    <row r="389" spans="1:30" s="324" customFormat="1" ht="102" customHeight="1">
      <c r="A389" s="159"/>
      <c r="B389" s="197"/>
      <c r="C389" s="198"/>
      <c r="D389" s="322"/>
      <c r="E389" s="327" t="s">
        <v>748</v>
      </c>
      <c r="F389" s="29"/>
      <c r="G389" s="37"/>
      <c r="H389" s="38"/>
      <c r="I389" s="219" t="s">
        <v>371</v>
      </c>
      <c r="J389" s="116"/>
      <c r="K389" s="75"/>
      <c r="L389" s="75"/>
      <c r="M389" s="75"/>
      <c r="N389" s="117"/>
      <c r="O389" s="117"/>
      <c r="P389" s="118"/>
      <c r="Q389" s="119"/>
      <c r="R389" s="120"/>
      <c r="S389" s="121"/>
      <c r="T389" s="224">
        <f aca="true" t="shared" si="54" ref="T389:Y389">SUM(T390:T394)</f>
        <v>9558.2</v>
      </c>
      <c r="U389" s="224">
        <f t="shared" si="54"/>
        <v>9558.2</v>
      </c>
      <c r="V389" s="224">
        <f t="shared" si="54"/>
        <v>4136.6</v>
      </c>
      <c r="W389" s="224">
        <f t="shared" si="54"/>
        <v>4136.6</v>
      </c>
      <c r="X389" s="224">
        <f t="shared" si="54"/>
        <v>4136.6</v>
      </c>
      <c r="Y389" s="325">
        <f t="shared" si="54"/>
        <v>4136.6</v>
      </c>
      <c r="Z389" s="1"/>
      <c r="AA389" s="326"/>
      <c r="AB389" s="326"/>
      <c r="AC389" s="326"/>
      <c r="AD389" s="326"/>
    </row>
    <row r="390" spans="1:30" s="216" customFormat="1" ht="23.25" customHeight="1">
      <c r="A390" s="281">
        <v>902</v>
      </c>
      <c r="B390" s="189"/>
      <c r="C390" s="190"/>
      <c r="D390" s="193"/>
      <c r="E390" s="192">
        <v>30401005</v>
      </c>
      <c r="F390" s="14"/>
      <c r="G390" s="16"/>
      <c r="H390" s="27"/>
      <c r="I390" s="80"/>
      <c r="J390" s="80"/>
      <c r="K390" s="15" t="s">
        <v>126</v>
      </c>
      <c r="L390" s="15" t="s">
        <v>377</v>
      </c>
      <c r="M390" s="15" t="s">
        <v>804</v>
      </c>
      <c r="N390" s="135" t="s">
        <v>765</v>
      </c>
      <c r="O390" s="135" t="s">
        <v>762</v>
      </c>
      <c r="P390" s="112" t="s">
        <v>43</v>
      </c>
      <c r="Q390" s="113">
        <v>610</v>
      </c>
      <c r="R390" s="134">
        <v>0</v>
      </c>
      <c r="S390" s="135" t="s">
        <v>657</v>
      </c>
      <c r="T390" s="57">
        <v>4075.5</v>
      </c>
      <c r="U390" s="57">
        <v>4075.5</v>
      </c>
      <c r="V390" s="57">
        <v>4136.6</v>
      </c>
      <c r="W390" s="57">
        <v>4136.6</v>
      </c>
      <c r="X390" s="57">
        <v>4136.6</v>
      </c>
      <c r="Y390" s="337">
        <v>4136.6</v>
      </c>
      <c r="Z390" s="222"/>
      <c r="AA390" s="302"/>
      <c r="AB390" s="302"/>
      <c r="AC390" s="302"/>
      <c r="AD390" s="302"/>
    </row>
    <row r="391" spans="1:30" ht="24" customHeight="1">
      <c r="A391" s="188"/>
      <c r="B391" s="189"/>
      <c r="C391" s="190"/>
      <c r="D391" s="193"/>
      <c r="E391" s="192">
        <v>30401005</v>
      </c>
      <c r="F391" s="14"/>
      <c r="G391" s="16"/>
      <c r="H391" s="27"/>
      <c r="I391" s="15"/>
      <c r="J391" s="80"/>
      <c r="K391" s="15" t="s">
        <v>411</v>
      </c>
      <c r="L391" s="15" t="s">
        <v>346</v>
      </c>
      <c r="M391" s="15" t="s">
        <v>413</v>
      </c>
      <c r="N391" s="135" t="s">
        <v>765</v>
      </c>
      <c r="O391" s="135" t="s">
        <v>762</v>
      </c>
      <c r="P391" s="135" t="s">
        <v>532</v>
      </c>
      <c r="Q391" s="135" t="s">
        <v>527</v>
      </c>
      <c r="R391" s="135"/>
      <c r="S391" s="135" t="s">
        <v>657</v>
      </c>
      <c r="T391" s="57">
        <v>5482.7</v>
      </c>
      <c r="U391" s="57">
        <v>5482.7</v>
      </c>
      <c r="V391" s="57">
        <v>0</v>
      </c>
      <c r="W391" s="57">
        <v>0</v>
      </c>
      <c r="X391" s="57">
        <v>0</v>
      </c>
      <c r="Y391" s="175">
        <v>0</v>
      </c>
      <c r="Z391" s="1"/>
      <c r="AA391" s="101"/>
      <c r="AB391" s="101"/>
      <c r="AC391" s="101"/>
      <c r="AD391" s="101"/>
    </row>
    <row r="392" spans="1:30" ht="36" customHeight="1">
      <c r="A392" s="188"/>
      <c r="B392" s="189"/>
      <c r="C392" s="190"/>
      <c r="D392" s="193"/>
      <c r="E392" s="192">
        <v>30401005</v>
      </c>
      <c r="F392" s="14"/>
      <c r="G392" s="16"/>
      <c r="H392" s="27"/>
      <c r="I392" s="80"/>
      <c r="J392" s="80"/>
      <c r="K392" s="15" t="s">
        <v>402</v>
      </c>
      <c r="L392" s="15" t="s">
        <v>403</v>
      </c>
      <c r="M392" s="15" t="s">
        <v>404</v>
      </c>
      <c r="N392" s="111"/>
      <c r="O392" s="111"/>
      <c r="P392" s="112"/>
      <c r="Q392" s="113"/>
      <c r="R392" s="114"/>
      <c r="S392" s="115"/>
      <c r="T392" s="57"/>
      <c r="U392" s="57"/>
      <c r="V392" s="57"/>
      <c r="W392" s="57"/>
      <c r="X392" s="57"/>
      <c r="Y392" s="175"/>
      <c r="Z392" s="1"/>
      <c r="AA392" s="101"/>
      <c r="AB392" s="101"/>
      <c r="AC392" s="101"/>
      <c r="AD392" s="101"/>
    </row>
    <row r="393" spans="1:30" ht="14.25" customHeight="1">
      <c r="A393" s="188"/>
      <c r="B393" s="189"/>
      <c r="C393" s="190"/>
      <c r="D393" s="193"/>
      <c r="E393" s="192">
        <v>30401005</v>
      </c>
      <c r="F393" s="14"/>
      <c r="G393" s="16"/>
      <c r="H393" s="27"/>
      <c r="I393" s="80"/>
      <c r="J393" s="80"/>
      <c r="K393" s="15" t="s">
        <v>165</v>
      </c>
      <c r="L393" s="15" t="s">
        <v>166</v>
      </c>
      <c r="M393" s="15" t="s">
        <v>167</v>
      </c>
      <c r="N393" s="111"/>
      <c r="O393" s="111"/>
      <c r="P393" s="112"/>
      <c r="Q393" s="113"/>
      <c r="R393" s="114"/>
      <c r="S393" s="115"/>
      <c r="T393" s="57"/>
      <c r="U393" s="57"/>
      <c r="V393" s="57"/>
      <c r="W393" s="57"/>
      <c r="X393" s="57"/>
      <c r="Y393" s="175"/>
      <c r="Z393" s="1"/>
      <c r="AA393" s="101"/>
      <c r="AB393" s="101"/>
      <c r="AC393" s="101"/>
      <c r="AD393" s="101"/>
    </row>
    <row r="394" spans="1:30" ht="44.25" customHeight="1">
      <c r="A394" s="188"/>
      <c r="B394" s="189"/>
      <c r="C394" s="190"/>
      <c r="D394" s="193"/>
      <c r="E394" s="192">
        <v>30401005</v>
      </c>
      <c r="F394" s="14"/>
      <c r="G394" s="16"/>
      <c r="H394" s="27"/>
      <c r="I394" s="80"/>
      <c r="J394" s="80"/>
      <c r="K394" s="15" t="s">
        <v>162</v>
      </c>
      <c r="L394" s="15" t="s">
        <v>715</v>
      </c>
      <c r="M394" s="15" t="s">
        <v>161</v>
      </c>
      <c r="N394" s="111"/>
      <c r="O394" s="111"/>
      <c r="P394" s="112"/>
      <c r="Q394" s="113"/>
      <c r="R394" s="114"/>
      <c r="S394" s="115"/>
      <c r="T394" s="57"/>
      <c r="U394" s="57"/>
      <c r="V394" s="57"/>
      <c r="W394" s="57"/>
      <c r="X394" s="57"/>
      <c r="Y394" s="175"/>
      <c r="Z394" s="1"/>
      <c r="AA394" s="101"/>
      <c r="AB394" s="101"/>
      <c r="AC394" s="101"/>
      <c r="AD394" s="101"/>
    </row>
    <row r="395" spans="1:30" ht="73.5" customHeight="1">
      <c r="A395" s="266"/>
      <c r="B395" s="197"/>
      <c r="C395" s="198"/>
      <c r="D395" s="105"/>
      <c r="E395" s="106">
        <v>30402001</v>
      </c>
      <c r="F395" s="29"/>
      <c r="G395" s="37"/>
      <c r="H395" s="38"/>
      <c r="I395" s="116" t="s">
        <v>92</v>
      </c>
      <c r="J395" s="116"/>
      <c r="K395" s="75"/>
      <c r="L395" s="75"/>
      <c r="M395" s="75"/>
      <c r="N395" s="117"/>
      <c r="O395" s="117"/>
      <c r="P395" s="118"/>
      <c r="Q395" s="119"/>
      <c r="R395" s="120"/>
      <c r="S395" s="121"/>
      <c r="T395" s="217">
        <f aca="true" t="shared" si="55" ref="T395:Y395">T396+T397</f>
        <v>5105.700000000001</v>
      </c>
      <c r="U395" s="217">
        <f t="shared" si="55"/>
        <v>5105.6</v>
      </c>
      <c r="V395" s="217">
        <f t="shared" si="55"/>
        <v>3926.1</v>
      </c>
      <c r="W395" s="217">
        <f t="shared" si="55"/>
        <v>4634.5</v>
      </c>
      <c r="X395" s="217">
        <f t="shared" si="55"/>
        <v>4634.5</v>
      </c>
      <c r="Y395" s="339">
        <f t="shared" si="55"/>
        <v>4634.5</v>
      </c>
      <c r="Z395" s="1"/>
      <c r="AA395" s="101"/>
      <c r="AB395" s="101"/>
      <c r="AC395" s="101"/>
      <c r="AD395" s="101"/>
    </row>
    <row r="396" spans="1:30" ht="22.5" customHeight="1">
      <c r="A396" s="267">
        <v>925</v>
      </c>
      <c r="B396" s="189"/>
      <c r="C396" s="190"/>
      <c r="D396" s="193"/>
      <c r="E396" s="321">
        <v>30402001</v>
      </c>
      <c r="F396" s="14"/>
      <c r="G396" s="16"/>
      <c r="H396" s="27"/>
      <c r="I396" s="80"/>
      <c r="J396" s="80"/>
      <c r="K396" s="15" t="s">
        <v>126</v>
      </c>
      <c r="L396" s="15" t="s">
        <v>377</v>
      </c>
      <c r="M396" s="15" t="s">
        <v>804</v>
      </c>
      <c r="N396" s="135" t="s">
        <v>97</v>
      </c>
      <c r="O396" s="135" t="s">
        <v>785</v>
      </c>
      <c r="P396" s="112" t="s">
        <v>98</v>
      </c>
      <c r="Q396" s="113">
        <v>240</v>
      </c>
      <c r="R396" s="114"/>
      <c r="S396" s="115" t="s">
        <v>657</v>
      </c>
      <c r="T396" s="200">
        <v>76.6</v>
      </c>
      <c r="U396" s="200">
        <v>76.6</v>
      </c>
      <c r="V396" s="200">
        <v>58.9</v>
      </c>
      <c r="W396" s="200">
        <v>69.6</v>
      </c>
      <c r="X396" s="57">
        <v>69.6</v>
      </c>
      <c r="Y396" s="57">
        <v>69.6</v>
      </c>
      <c r="Z396" s="1"/>
      <c r="AA396" s="101"/>
      <c r="AB396" s="101"/>
      <c r="AC396" s="101"/>
      <c r="AD396" s="101"/>
    </row>
    <row r="397" spans="1:30" ht="25.5" customHeight="1">
      <c r="A397" s="267">
        <v>925</v>
      </c>
      <c r="B397" s="189"/>
      <c r="C397" s="190"/>
      <c r="D397" s="193"/>
      <c r="E397" s="321">
        <v>30402001</v>
      </c>
      <c r="F397" s="14"/>
      <c r="G397" s="16"/>
      <c r="H397" s="27"/>
      <c r="I397" s="80"/>
      <c r="J397" s="80"/>
      <c r="K397" s="15" t="s">
        <v>411</v>
      </c>
      <c r="L397" s="15" t="s">
        <v>346</v>
      </c>
      <c r="M397" s="15" t="s">
        <v>413</v>
      </c>
      <c r="N397" s="135" t="s">
        <v>97</v>
      </c>
      <c r="O397" s="135" t="s">
        <v>785</v>
      </c>
      <c r="P397" s="112" t="s">
        <v>98</v>
      </c>
      <c r="Q397" s="113">
        <v>310</v>
      </c>
      <c r="R397" s="114"/>
      <c r="S397" s="115" t="s">
        <v>657</v>
      </c>
      <c r="T397" s="200">
        <v>5029.1</v>
      </c>
      <c r="U397" s="200">
        <v>5029</v>
      </c>
      <c r="V397" s="200">
        <v>3867.2</v>
      </c>
      <c r="W397" s="200">
        <v>4564.9</v>
      </c>
      <c r="X397" s="57">
        <v>4564.9</v>
      </c>
      <c r="Y397" s="57">
        <v>4564.9</v>
      </c>
      <c r="Z397" s="1"/>
      <c r="AA397" s="101"/>
      <c r="AB397" s="101"/>
      <c r="AC397" s="101"/>
      <c r="AD397" s="101"/>
    </row>
    <row r="398" spans="1:30" ht="56.25">
      <c r="A398" s="267"/>
      <c r="B398" s="189"/>
      <c r="C398" s="190"/>
      <c r="D398" s="193"/>
      <c r="E398" s="192"/>
      <c r="F398" s="14"/>
      <c r="G398" s="16"/>
      <c r="H398" s="27"/>
      <c r="I398" s="80"/>
      <c r="J398" s="80"/>
      <c r="K398" s="15" t="s">
        <v>93</v>
      </c>
      <c r="L398" s="15" t="s">
        <v>416</v>
      </c>
      <c r="M398" s="15" t="s">
        <v>94</v>
      </c>
      <c r="N398" s="135"/>
      <c r="O398" s="135"/>
      <c r="P398" s="112"/>
      <c r="Q398" s="113"/>
      <c r="R398" s="114"/>
      <c r="S398" s="115"/>
      <c r="T398" s="200"/>
      <c r="U398" s="200"/>
      <c r="V398" s="200"/>
      <c r="W398" s="200"/>
      <c r="X398" s="57"/>
      <c r="Y398" s="57"/>
      <c r="Z398" s="1"/>
      <c r="AA398" s="101"/>
      <c r="AB398" s="101"/>
      <c r="AC398" s="101"/>
      <c r="AD398" s="101"/>
    </row>
    <row r="399" spans="1:30" ht="22.5">
      <c r="A399" s="267"/>
      <c r="B399" s="189"/>
      <c r="C399" s="190"/>
      <c r="D399" s="193"/>
      <c r="E399" s="192"/>
      <c r="F399" s="14"/>
      <c r="G399" s="16"/>
      <c r="H399" s="27"/>
      <c r="I399" s="80"/>
      <c r="J399" s="80"/>
      <c r="K399" s="15" t="s">
        <v>95</v>
      </c>
      <c r="L399" s="15" t="s">
        <v>416</v>
      </c>
      <c r="M399" s="15" t="s">
        <v>96</v>
      </c>
      <c r="N399" s="135"/>
      <c r="O399" s="135"/>
      <c r="P399" s="112"/>
      <c r="Q399" s="113"/>
      <c r="R399" s="114"/>
      <c r="S399" s="115"/>
      <c r="T399" s="200"/>
      <c r="U399" s="200"/>
      <c r="V399" s="200"/>
      <c r="W399" s="200"/>
      <c r="X399" s="57"/>
      <c r="Y399" s="57"/>
      <c r="Z399" s="1"/>
      <c r="AA399" s="101"/>
      <c r="AB399" s="101"/>
      <c r="AC399" s="101"/>
      <c r="AD399" s="101"/>
    </row>
    <row r="400" spans="1:30" ht="70.5" customHeight="1">
      <c r="A400" s="266"/>
      <c r="B400" s="197"/>
      <c r="C400" s="198"/>
      <c r="D400" s="105"/>
      <c r="E400" s="106">
        <v>30402002</v>
      </c>
      <c r="F400" s="29"/>
      <c r="G400" s="37"/>
      <c r="H400" s="38"/>
      <c r="I400" s="116" t="s">
        <v>88</v>
      </c>
      <c r="J400" s="116"/>
      <c r="K400" s="75"/>
      <c r="L400" s="75"/>
      <c r="M400" s="75"/>
      <c r="N400" s="117"/>
      <c r="O400" s="117"/>
      <c r="P400" s="118"/>
      <c r="Q400" s="119"/>
      <c r="R400" s="120"/>
      <c r="S400" s="121"/>
      <c r="T400" s="217">
        <f aca="true" t="shared" si="56" ref="T400:Y400">T401+T402</f>
        <v>1335.9</v>
      </c>
      <c r="U400" s="217">
        <f t="shared" si="56"/>
        <v>1335.9</v>
      </c>
      <c r="V400" s="217">
        <f t="shared" si="56"/>
        <v>1541.2</v>
      </c>
      <c r="W400" s="217">
        <f t="shared" si="56"/>
        <v>3481.4</v>
      </c>
      <c r="X400" s="217">
        <f t="shared" si="56"/>
        <v>3481.4</v>
      </c>
      <c r="Y400" s="339">
        <f t="shared" si="56"/>
        <v>3481.4</v>
      </c>
      <c r="Z400" s="1"/>
      <c r="AA400" s="101"/>
      <c r="AB400" s="101"/>
      <c r="AC400" s="101"/>
      <c r="AD400" s="101"/>
    </row>
    <row r="401" spans="1:30" ht="34.5" customHeight="1">
      <c r="A401" s="267">
        <v>925</v>
      </c>
      <c r="B401" s="189"/>
      <c r="C401" s="190"/>
      <c r="D401" s="193"/>
      <c r="E401" s="321">
        <v>30402002</v>
      </c>
      <c r="F401" s="14"/>
      <c r="G401" s="16"/>
      <c r="H401" s="27"/>
      <c r="I401" s="80"/>
      <c r="J401" s="80"/>
      <c r="K401" s="15" t="s">
        <v>126</v>
      </c>
      <c r="L401" s="15" t="s">
        <v>377</v>
      </c>
      <c r="M401" s="15" t="s">
        <v>804</v>
      </c>
      <c r="N401" s="135" t="s">
        <v>761</v>
      </c>
      <c r="O401" s="135" t="s">
        <v>766</v>
      </c>
      <c r="P401" s="112" t="s">
        <v>91</v>
      </c>
      <c r="Q401" s="113">
        <v>610</v>
      </c>
      <c r="R401" s="114"/>
      <c r="S401" s="115" t="s">
        <v>657</v>
      </c>
      <c r="T401" s="200">
        <v>464.7</v>
      </c>
      <c r="U401" s="200">
        <v>464.7</v>
      </c>
      <c r="V401" s="200">
        <v>506.8</v>
      </c>
      <c r="W401" s="57">
        <v>1048.5</v>
      </c>
      <c r="X401" s="57">
        <v>1048.5</v>
      </c>
      <c r="Y401" s="175">
        <v>1048.5</v>
      </c>
      <c r="Z401" s="1"/>
      <c r="AA401" s="101"/>
      <c r="AB401" s="101"/>
      <c r="AC401" s="101"/>
      <c r="AD401" s="101"/>
    </row>
    <row r="402" spans="1:30" ht="35.25" customHeight="1">
      <c r="A402" s="267">
        <v>925</v>
      </c>
      <c r="B402" s="189"/>
      <c r="C402" s="190"/>
      <c r="D402" s="193"/>
      <c r="E402" s="321">
        <v>30402002</v>
      </c>
      <c r="F402" s="14"/>
      <c r="G402" s="16"/>
      <c r="H402" s="27"/>
      <c r="I402" s="80"/>
      <c r="J402" s="80"/>
      <c r="K402" s="15" t="s">
        <v>411</v>
      </c>
      <c r="L402" s="15" t="s">
        <v>346</v>
      </c>
      <c r="M402" s="15" t="s">
        <v>413</v>
      </c>
      <c r="N402" s="135" t="s">
        <v>761</v>
      </c>
      <c r="O402" s="135" t="s">
        <v>762</v>
      </c>
      <c r="P402" s="112" t="s">
        <v>91</v>
      </c>
      <c r="Q402" s="113">
        <v>610</v>
      </c>
      <c r="R402" s="114"/>
      <c r="S402" s="115" t="s">
        <v>657</v>
      </c>
      <c r="T402" s="200">
        <v>871.2</v>
      </c>
      <c r="U402" s="200">
        <v>871.2</v>
      </c>
      <c r="V402" s="200">
        <v>1034.4</v>
      </c>
      <c r="W402" s="57">
        <v>2432.9</v>
      </c>
      <c r="X402" s="57">
        <v>2432.9</v>
      </c>
      <c r="Y402" s="175">
        <v>2432.9</v>
      </c>
      <c r="Z402" s="1"/>
      <c r="AA402" s="101"/>
      <c r="AB402" s="101"/>
      <c r="AC402" s="101"/>
      <c r="AD402" s="101"/>
    </row>
    <row r="403" spans="1:30" ht="67.5">
      <c r="A403" s="267"/>
      <c r="B403" s="189"/>
      <c r="C403" s="190"/>
      <c r="D403" s="193"/>
      <c r="E403" s="192"/>
      <c r="F403" s="14"/>
      <c r="G403" s="16"/>
      <c r="H403" s="27"/>
      <c r="I403" s="80"/>
      <c r="J403" s="80"/>
      <c r="K403" s="15" t="s">
        <v>89</v>
      </c>
      <c r="L403" s="15" t="s">
        <v>416</v>
      </c>
      <c r="M403" s="15" t="s">
        <v>90</v>
      </c>
      <c r="N403" s="135"/>
      <c r="O403" s="135"/>
      <c r="P403" s="112"/>
      <c r="Q403" s="113"/>
      <c r="R403" s="114"/>
      <c r="S403" s="115"/>
      <c r="T403" s="200"/>
      <c r="U403" s="200"/>
      <c r="V403" s="200"/>
      <c r="W403" s="57"/>
      <c r="X403" s="57"/>
      <c r="Y403" s="175"/>
      <c r="Z403" s="1"/>
      <c r="AA403" s="101"/>
      <c r="AB403" s="101"/>
      <c r="AC403" s="101"/>
      <c r="AD403" s="101"/>
    </row>
    <row r="404" spans="1:30" ht="90" customHeight="1">
      <c r="A404" s="266"/>
      <c r="B404" s="197"/>
      <c r="C404" s="198"/>
      <c r="D404" s="105"/>
      <c r="E404" s="106">
        <v>30402003</v>
      </c>
      <c r="F404" s="29"/>
      <c r="G404" s="37"/>
      <c r="H404" s="38"/>
      <c r="I404" s="116" t="s">
        <v>80</v>
      </c>
      <c r="J404" s="116"/>
      <c r="K404" s="75"/>
      <c r="L404" s="75"/>
      <c r="M404" s="75"/>
      <c r="N404" s="117"/>
      <c r="O404" s="117"/>
      <c r="P404" s="118"/>
      <c r="Q404" s="119"/>
      <c r="R404" s="120"/>
      <c r="S404" s="121"/>
      <c r="T404" s="218">
        <f aca="true" t="shared" si="57" ref="T404:Y404">SUM(T405:T408)</f>
        <v>338283</v>
      </c>
      <c r="U404" s="218">
        <f t="shared" si="57"/>
        <v>338283</v>
      </c>
      <c r="V404" s="218">
        <f t="shared" si="57"/>
        <v>353124.7</v>
      </c>
      <c r="W404" s="218">
        <f t="shared" si="57"/>
        <v>355641.19999999995</v>
      </c>
      <c r="X404" s="218">
        <f t="shared" si="57"/>
        <v>355641.19999999995</v>
      </c>
      <c r="Y404" s="340">
        <f t="shared" si="57"/>
        <v>355641.19999999995</v>
      </c>
      <c r="Z404" s="1"/>
      <c r="AA404" s="101"/>
      <c r="AB404" s="101"/>
      <c r="AC404" s="101"/>
      <c r="AD404" s="101"/>
    </row>
    <row r="405" spans="1:30" s="216" customFormat="1" ht="25.5" customHeight="1">
      <c r="A405" s="303">
        <v>925</v>
      </c>
      <c r="B405" s="189"/>
      <c r="C405" s="190"/>
      <c r="D405" s="193"/>
      <c r="E405" s="321">
        <v>30402003</v>
      </c>
      <c r="F405" s="14"/>
      <c r="G405" s="16"/>
      <c r="H405" s="27"/>
      <c r="I405" s="80"/>
      <c r="J405" s="80"/>
      <c r="K405" s="15" t="s">
        <v>126</v>
      </c>
      <c r="L405" s="15" t="s">
        <v>377</v>
      </c>
      <c r="M405" s="15" t="s">
        <v>804</v>
      </c>
      <c r="N405" s="135" t="s">
        <v>761</v>
      </c>
      <c r="O405" s="135" t="s">
        <v>766</v>
      </c>
      <c r="P405" s="112" t="s">
        <v>86</v>
      </c>
      <c r="Q405" s="113">
        <v>610</v>
      </c>
      <c r="R405" s="114"/>
      <c r="S405" s="115" t="s">
        <v>657</v>
      </c>
      <c r="T405" s="200">
        <v>119921.5</v>
      </c>
      <c r="U405" s="200">
        <v>119921.5</v>
      </c>
      <c r="V405" s="200">
        <v>128441.4</v>
      </c>
      <c r="W405" s="57">
        <v>130589.5</v>
      </c>
      <c r="X405" s="57">
        <v>130589.5</v>
      </c>
      <c r="Y405" s="175">
        <v>130589.5</v>
      </c>
      <c r="Z405" s="222"/>
      <c r="AA405" s="302"/>
      <c r="AB405" s="302"/>
      <c r="AC405" s="302"/>
      <c r="AD405" s="302"/>
    </row>
    <row r="406" spans="1:30" s="216" customFormat="1" ht="26.25" customHeight="1">
      <c r="A406" s="303">
        <v>925</v>
      </c>
      <c r="B406" s="189"/>
      <c r="C406" s="190"/>
      <c r="D406" s="193"/>
      <c r="E406" s="321">
        <v>30402003</v>
      </c>
      <c r="F406" s="14"/>
      <c r="G406" s="16"/>
      <c r="H406" s="27"/>
      <c r="I406" s="80"/>
      <c r="J406" s="80"/>
      <c r="K406" s="15" t="s">
        <v>411</v>
      </c>
      <c r="L406" s="15" t="s">
        <v>346</v>
      </c>
      <c r="M406" s="15" t="s">
        <v>413</v>
      </c>
      <c r="N406" s="135" t="s">
        <v>761</v>
      </c>
      <c r="O406" s="135" t="s">
        <v>766</v>
      </c>
      <c r="P406" s="112" t="s">
        <v>86</v>
      </c>
      <c r="Q406" s="113">
        <v>620</v>
      </c>
      <c r="R406" s="114"/>
      <c r="S406" s="115" t="s">
        <v>657</v>
      </c>
      <c r="T406" s="200">
        <v>23080.7</v>
      </c>
      <c r="U406" s="200">
        <v>23080.7</v>
      </c>
      <c r="V406" s="200">
        <v>23537</v>
      </c>
      <c r="W406" s="57">
        <v>23733.8</v>
      </c>
      <c r="X406" s="57">
        <v>23733.8</v>
      </c>
      <c r="Y406" s="175">
        <v>23733.8</v>
      </c>
      <c r="Z406" s="222"/>
      <c r="AA406" s="302"/>
      <c r="AB406" s="302"/>
      <c r="AC406" s="302"/>
      <c r="AD406" s="302"/>
    </row>
    <row r="407" spans="1:30" s="216" customFormat="1" ht="33.75">
      <c r="A407" s="303">
        <v>925</v>
      </c>
      <c r="B407" s="189"/>
      <c r="C407" s="190"/>
      <c r="D407" s="193"/>
      <c r="E407" s="321">
        <v>30402003</v>
      </c>
      <c r="F407" s="14"/>
      <c r="G407" s="16"/>
      <c r="H407" s="27"/>
      <c r="I407" s="80"/>
      <c r="J407" s="80"/>
      <c r="K407" s="15" t="s">
        <v>81</v>
      </c>
      <c r="L407" s="15" t="s">
        <v>82</v>
      </c>
      <c r="M407" s="15" t="s">
        <v>83</v>
      </c>
      <c r="N407" s="135" t="s">
        <v>761</v>
      </c>
      <c r="O407" s="135" t="s">
        <v>762</v>
      </c>
      <c r="P407" s="112" t="s">
        <v>87</v>
      </c>
      <c r="Q407" s="113">
        <v>610</v>
      </c>
      <c r="R407" s="114"/>
      <c r="S407" s="115" t="s">
        <v>657</v>
      </c>
      <c r="T407" s="200">
        <v>178991.2</v>
      </c>
      <c r="U407" s="200">
        <v>178991.2</v>
      </c>
      <c r="V407" s="200">
        <v>184069.1</v>
      </c>
      <c r="W407" s="57">
        <v>184312.3</v>
      </c>
      <c r="X407" s="57">
        <v>184312.3</v>
      </c>
      <c r="Y407" s="175">
        <v>184312.3</v>
      </c>
      <c r="Z407" s="222"/>
      <c r="AA407" s="302"/>
      <c r="AB407" s="302"/>
      <c r="AC407" s="302"/>
      <c r="AD407" s="302"/>
    </row>
    <row r="408" spans="1:30" s="216" customFormat="1" ht="47.25" customHeight="1">
      <c r="A408" s="303">
        <v>925</v>
      </c>
      <c r="B408" s="189"/>
      <c r="C408" s="190"/>
      <c r="D408" s="193"/>
      <c r="E408" s="321">
        <v>30402003</v>
      </c>
      <c r="F408" s="14"/>
      <c r="G408" s="16"/>
      <c r="H408" s="27"/>
      <c r="I408" s="80"/>
      <c r="J408" s="80"/>
      <c r="K408" s="15" t="s">
        <v>84</v>
      </c>
      <c r="L408" s="15" t="s">
        <v>770</v>
      </c>
      <c r="M408" s="15" t="s">
        <v>85</v>
      </c>
      <c r="N408" s="135" t="s">
        <v>761</v>
      </c>
      <c r="O408" s="135" t="s">
        <v>762</v>
      </c>
      <c r="P408" s="112" t="s">
        <v>87</v>
      </c>
      <c r="Q408" s="113">
        <v>620</v>
      </c>
      <c r="R408" s="114"/>
      <c r="S408" s="115" t="s">
        <v>657</v>
      </c>
      <c r="T408" s="200">
        <v>16289.6</v>
      </c>
      <c r="U408" s="200">
        <v>16289.6</v>
      </c>
      <c r="V408" s="200">
        <v>17077.2</v>
      </c>
      <c r="W408" s="57">
        <v>17005.6</v>
      </c>
      <c r="X408" s="57">
        <v>17005.6</v>
      </c>
      <c r="Y408" s="175">
        <v>17005.6</v>
      </c>
      <c r="Z408" s="222"/>
      <c r="AA408" s="302"/>
      <c r="AB408" s="302"/>
      <c r="AC408" s="302"/>
      <c r="AD408" s="302"/>
    </row>
    <row r="409" spans="1:30" s="300" customFormat="1" ht="33.75">
      <c r="A409" s="308"/>
      <c r="B409" s="197"/>
      <c r="C409" s="198"/>
      <c r="D409" s="105"/>
      <c r="E409" s="106">
        <v>30402004</v>
      </c>
      <c r="F409" s="309"/>
      <c r="G409" s="37"/>
      <c r="H409" s="38"/>
      <c r="I409" s="116" t="s">
        <v>301</v>
      </c>
      <c r="J409" s="116"/>
      <c r="K409" s="109"/>
      <c r="L409" s="109"/>
      <c r="M409" s="109"/>
      <c r="N409" s="310"/>
      <c r="O409" s="310"/>
      <c r="P409" s="311"/>
      <c r="Q409" s="312"/>
      <c r="R409" s="313"/>
      <c r="S409" s="314"/>
      <c r="T409" s="217">
        <f aca="true" t="shared" si="58" ref="T409:Y409">T410+T411</f>
        <v>899.1</v>
      </c>
      <c r="U409" s="217">
        <f t="shared" si="58"/>
        <v>877.9</v>
      </c>
      <c r="V409" s="217">
        <f t="shared" si="58"/>
        <v>874.8</v>
      </c>
      <c r="W409" s="217">
        <f t="shared" si="58"/>
        <v>946.6</v>
      </c>
      <c r="X409" s="217">
        <f t="shared" si="58"/>
        <v>946.6</v>
      </c>
      <c r="Y409" s="339">
        <f t="shared" si="58"/>
        <v>946.6</v>
      </c>
      <c r="Z409" s="299"/>
      <c r="AA409" s="315"/>
      <c r="AB409" s="315"/>
      <c r="AC409" s="315"/>
      <c r="AD409" s="315"/>
    </row>
    <row r="410" spans="1:30" s="216" customFormat="1" ht="24.75" customHeight="1">
      <c r="A410" s="303">
        <v>925</v>
      </c>
      <c r="B410" s="189"/>
      <c r="C410" s="190"/>
      <c r="D410" s="193"/>
      <c r="E410" s="321">
        <v>30402004</v>
      </c>
      <c r="F410" s="14"/>
      <c r="G410" s="16"/>
      <c r="H410" s="27"/>
      <c r="I410" s="80"/>
      <c r="J410" s="80"/>
      <c r="K410" s="15" t="s">
        <v>126</v>
      </c>
      <c r="L410" s="15" t="s">
        <v>377</v>
      </c>
      <c r="M410" s="15" t="s">
        <v>804</v>
      </c>
      <c r="N410" s="135" t="s">
        <v>761</v>
      </c>
      <c r="O410" s="135" t="s">
        <v>762</v>
      </c>
      <c r="P410" s="112" t="s">
        <v>110</v>
      </c>
      <c r="Q410" s="113">
        <v>610</v>
      </c>
      <c r="R410" s="114"/>
      <c r="S410" s="115" t="s">
        <v>657</v>
      </c>
      <c r="T410" s="200">
        <v>813.2</v>
      </c>
      <c r="U410" s="200">
        <v>807.8</v>
      </c>
      <c r="V410" s="200">
        <v>802.8</v>
      </c>
      <c r="W410" s="57">
        <v>869.6</v>
      </c>
      <c r="X410" s="57">
        <v>869.6</v>
      </c>
      <c r="Y410" s="175">
        <v>869.6</v>
      </c>
      <c r="Z410" s="222"/>
      <c r="AA410" s="302"/>
      <c r="AB410" s="302"/>
      <c r="AC410" s="302"/>
      <c r="AD410" s="302"/>
    </row>
    <row r="411" spans="1:30" s="216" customFormat="1" ht="24" customHeight="1">
      <c r="A411" s="303">
        <v>925</v>
      </c>
      <c r="B411" s="189"/>
      <c r="C411" s="190"/>
      <c r="D411" s="193"/>
      <c r="E411" s="321">
        <v>30402004</v>
      </c>
      <c r="F411" s="14"/>
      <c r="G411" s="16"/>
      <c r="H411" s="27"/>
      <c r="I411" s="80"/>
      <c r="J411" s="80"/>
      <c r="K411" s="15" t="s">
        <v>411</v>
      </c>
      <c r="L411" s="15" t="s">
        <v>346</v>
      </c>
      <c r="M411" s="15" t="s">
        <v>413</v>
      </c>
      <c r="N411" s="135" t="s">
        <v>761</v>
      </c>
      <c r="O411" s="135" t="s">
        <v>762</v>
      </c>
      <c r="P411" s="112" t="s">
        <v>110</v>
      </c>
      <c r="Q411" s="113">
        <v>620</v>
      </c>
      <c r="R411" s="114"/>
      <c r="S411" s="115" t="s">
        <v>657</v>
      </c>
      <c r="T411" s="200">
        <v>85.9</v>
      </c>
      <c r="U411" s="200">
        <v>70.1</v>
      </c>
      <c r="V411" s="200">
        <v>72</v>
      </c>
      <c r="W411" s="57">
        <v>77</v>
      </c>
      <c r="X411" s="57">
        <v>77</v>
      </c>
      <c r="Y411" s="175">
        <v>77</v>
      </c>
      <c r="Z411" s="222"/>
      <c r="AA411" s="302"/>
      <c r="AB411" s="302"/>
      <c r="AC411" s="302"/>
      <c r="AD411" s="302"/>
    </row>
    <row r="412" spans="1:30" s="216" customFormat="1" ht="56.25">
      <c r="A412" s="303"/>
      <c r="B412" s="189"/>
      <c r="C412" s="190"/>
      <c r="D412" s="193"/>
      <c r="E412" s="321"/>
      <c r="F412" s="14"/>
      <c r="G412" s="16"/>
      <c r="H412" s="27"/>
      <c r="I412" s="80"/>
      <c r="J412" s="80"/>
      <c r="K412" s="201" t="s">
        <v>75</v>
      </c>
      <c r="L412" s="15" t="s">
        <v>280</v>
      </c>
      <c r="M412" s="15" t="s">
        <v>76</v>
      </c>
      <c r="N412" s="135"/>
      <c r="O412" s="135"/>
      <c r="P412" s="112"/>
      <c r="Q412" s="113"/>
      <c r="R412" s="114"/>
      <c r="S412" s="115"/>
      <c r="T412" s="200"/>
      <c r="U412" s="200"/>
      <c r="V412" s="200"/>
      <c r="W412" s="57"/>
      <c r="X412" s="57"/>
      <c r="Y412" s="175"/>
      <c r="Z412" s="222"/>
      <c r="AA412" s="302"/>
      <c r="AB412" s="302"/>
      <c r="AC412" s="302"/>
      <c r="AD412" s="302"/>
    </row>
    <row r="413" spans="1:30" s="216" customFormat="1" ht="47.25" customHeight="1">
      <c r="A413" s="308"/>
      <c r="B413" s="197"/>
      <c r="C413" s="198"/>
      <c r="D413" s="105"/>
      <c r="E413" s="106">
        <v>30402005</v>
      </c>
      <c r="F413" s="309"/>
      <c r="G413" s="37"/>
      <c r="H413" s="38"/>
      <c r="I413" s="219" t="s">
        <v>581</v>
      </c>
      <c r="J413" s="116"/>
      <c r="K413" s="109"/>
      <c r="L413" s="109"/>
      <c r="M413" s="109"/>
      <c r="N413" s="310"/>
      <c r="O413" s="310"/>
      <c r="P413" s="311"/>
      <c r="Q413" s="312"/>
      <c r="R413" s="313"/>
      <c r="S413" s="314"/>
      <c r="T413" s="217">
        <f aca="true" t="shared" si="59" ref="T413:Y413">T414+T415+T416</f>
        <v>0</v>
      </c>
      <c r="U413" s="217">
        <f t="shared" si="59"/>
        <v>0</v>
      </c>
      <c r="V413" s="217">
        <f t="shared" si="59"/>
        <v>650.5</v>
      </c>
      <c r="W413" s="217">
        <f t="shared" si="59"/>
        <v>694</v>
      </c>
      <c r="X413" s="217">
        <f t="shared" si="59"/>
        <v>694</v>
      </c>
      <c r="Y413" s="224">
        <f t="shared" si="59"/>
        <v>694</v>
      </c>
      <c r="Z413" s="222"/>
      <c r="AA413" s="302"/>
      <c r="AB413" s="302"/>
      <c r="AC413" s="302"/>
      <c r="AD413" s="302"/>
    </row>
    <row r="414" spans="1:30" s="216" customFormat="1" ht="24.75" customHeight="1">
      <c r="A414" s="303">
        <v>925</v>
      </c>
      <c r="B414" s="189"/>
      <c r="C414" s="190"/>
      <c r="D414" s="193"/>
      <c r="E414" s="321"/>
      <c r="F414" s="14"/>
      <c r="G414" s="16"/>
      <c r="H414" s="27"/>
      <c r="I414" s="80"/>
      <c r="J414" s="80"/>
      <c r="K414" s="15" t="s">
        <v>126</v>
      </c>
      <c r="L414" s="15" t="s">
        <v>377</v>
      </c>
      <c r="M414" s="15" t="s">
        <v>804</v>
      </c>
      <c r="N414" s="194" t="s">
        <v>761</v>
      </c>
      <c r="O414" s="194" t="s">
        <v>762</v>
      </c>
      <c r="P414" s="18" t="s">
        <v>496</v>
      </c>
      <c r="Q414" s="19">
        <v>610</v>
      </c>
      <c r="R414" s="20"/>
      <c r="S414" s="42" t="s">
        <v>657</v>
      </c>
      <c r="T414" s="34">
        <v>0</v>
      </c>
      <c r="U414" s="34">
        <v>0</v>
      </c>
      <c r="V414" s="57">
        <v>36</v>
      </c>
      <c r="W414" s="34">
        <v>423.5</v>
      </c>
      <c r="X414" s="57">
        <v>423.5</v>
      </c>
      <c r="Y414" s="175">
        <v>423.5</v>
      </c>
      <c r="Z414" s="222"/>
      <c r="AA414" s="302"/>
      <c r="AB414" s="302"/>
      <c r="AC414" s="302"/>
      <c r="AD414" s="302"/>
    </row>
    <row r="415" spans="1:30" s="216" customFormat="1" ht="24.75" customHeight="1">
      <c r="A415" s="303">
        <v>925</v>
      </c>
      <c r="B415" s="189"/>
      <c r="C415" s="190"/>
      <c r="D415" s="193"/>
      <c r="E415" s="321"/>
      <c r="F415" s="14"/>
      <c r="G415" s="16"/>
      <c r="H415" s="27"/>
      <c r="I415" s="80"/>
      <c r="J415" s="80"/>
      <c r="K415" s="15" t="s">
        <v>411</v>
      </c>
      <c r="L415" s="15" t="s">
        <v>346</v>
      </c>
      <c r="M415" s="15" t="s">
        <v>205</v>
      </c>
      <c r="N415" s="194" t="s">
        <v>761</v>
      </c>
      <c r="O415" s="194" t="s">
        <v>762</v>
      </c>
      <c r="P415" s="18" t="s">
        <v>496</v>
      </c>
      <c r="Q415" s="19">
        <v>620</v>
      </c>
      <c r="R415" s="20"/>
      <c r="S415" s="42" t="s">
        <v>657</v>
      </c>
      <c r="T415" s="34">
        <v>0</v>
      </c>
      <c r="U415" s="34">
        <v>0</v>
      </c>
      <c r="V415" s="57">
        <v>330.1</v>
      </c>
      <c r="W415" s="34">
        <v>0</v>
      </c>
      <c r="X415" s="57">
        <v>0</v>
      </c>
      <c r="Y415" s="175">
        <v>0</v>
      </c>
      <c r="Z415" s="222"/>
      <c r="AA415" s="302"/>
      <c r="AB415" s="302"/>
      <c r="AC415" s="302"/>
      <c r="AD415" s="302"/>
    </row>
    <row r="416" spans="1:30" s="216" customFormat="1" ht="33.75">
      <c r="A416" s="303">
        <v>925</v>
      </c>
      <c r="B416" s="189"/>
      <c r="C416" s="190"/>
      <c r="D416" s="193"/>
      <c r="E416" s="321"/>
      <c r="F416" s="14"/>
      <c r="G416" s="16"/>
      <c r="H416" s="27"/>
      <c r="I416" s="80"/>
      <c r="J416" s="80"/>
      <c r="K416" s="15" t="s">
        <v>203</v>
      </c>
      <c r="L416" s="15" t="s">
        <v>346</v>
      </c>
      <c r="M416" s="15" t="s">
        <v>204</v>
      </c>
      <c r="N416" s="194" t="s">
        <v>761</v>
      </c>
      <c r="O416" s="194" t="s">
        <v>762</v>
      </c>
      <c r="P416" s="18" t="s">
        <v>496</v>
      </c>
      <c r="Q416" s="19">
        <v>240</v>
      </c>
      <c r="R416" s="20"/>
      <c r="S416" s="42" t="s">
        <v>657</v>
      </c>
      <c r="T416" s="34">
        <v>0</v>
      </c>
      <c r="U416" s="34">
        <v>0</v>
      </c>
      <c r="V416" s="57">
        <v>284.4</v>
      </c>
      <c r="W416" s="34">
        <v>270.5</v>
      </c>
      <c r="X416" s="57">
        <v>270.5</v>
      </c>
      <c r="Y416" s="175">
        <v>270.5</v>
      </c>
      <c r="Z416" s="222"/>
      <c r="AA416" s="302"/>
      <c r="AB416" s="302"/>
      <c r="AC416" s="302"/>
      <c r="AD416" s="302"/>
    </row>
    <row r="417" spans="1:30" s="216" customFormat="1" ht="12.75">
      <c r="A417" s="303"/>
      <c r="B417" s="189"/>
      <c r="C417" s="190"/>
      <c r="D417" s="193"/>
      <c r="E417" s="321"/>
      <c r="F417" s="14"/>
      <c r="G417" s="16"/>
      <c r="H417" s="27"/>
      <c r="I417" s="80"/>
      <c r="J417" s="80"/>
      <c r="K417" s="201"/>
      <c r="L417" s="15"/>
      <c r="M417" s="15"/>
      <c r="N417" s="135"/>
      <c r="O417" s="135"/>
      <c r="P417" s="112"/>
      <c r="Q417" s="113"/>
      <c r="R417" s="114"/>
      <c r="S417" s="115"/>
      <c r="T417" s="200"/>
      <c r="U417" s="200"/>
      <c r="V417" s="200"/>
      <c r="W417" s="57"/>
      <c r="X417" s="57"/>
      <c r="Y417" s="175"/>
      <c r="Z417" s="222"/>
      <c r="AA417" s="302"/>
      <c r="AB417" s="302"/>
      <c r="AC417" s="302"/>
      <c r="AD417" s="302"/>
    </row>
    <row r="418" spans="1:30" s="216" customFormat="1" ht="12.75">
      <c r="A418" s="303"/>
      <c r="B418" s="189"/>
      <c r="C418" s="190"/>
      <c r="D418" s="193"/>
      <c r="E418" s="321"/>
      <c r="F418" s="14"/>
      <c r="G418" s="16"/>
      <c r="H418" s="27"/>
      <c r="I418" s="80"/>
      <c r="J418" s="80"/>
      <c r="K418" s="201"/>
      <c r="L418" s="15"/>
      <c r="M418" s="15"/>
      <c r="N418" s="135"/>
      <c r="O418" s="135"/>
      <c r="P418" s="112"/>
      <c r="Q418" s="113"/>
      <c r="R418" s="114"/>
      <c r="S418" s="115"/>
      <c r="T418" s="200"/>
      <c r="U418" s="200"/>
      <c r="V418" s="200"/>
      <c r="W418" s="57"/>
      <c r="X418" s="57"/>
      <c r="Y418" s="175"/>
      <c r="Z418" s="222"/>
      <c r="AA418" s="302"/>
      <c r="AB418" s="302"/>
      <c r="AC418" s="302"/>
      <c r="AD418" s="302"/>
    </row>
    <row r="419" spans="1:26" s="324" customFormat="1" ht="55.5" customHeight="1">
      <c r="A419" s="196"/>
      <c r="B419" s="197">
        <v>30415000</v>
      </c>
      <c r="C419" s="198" t="s">
        <v>616</v>
      </c>
      <c r="D419" s="322"/>
      <c r="E419" s="323">
        <v>30403001</v>
      </c>
      <c r="F419" s="29" t="s">
        <v>295</v>
      </c>
      <c r="G419" s="466"/>
      <c r="H419" s="467"/>
      <c r="I419" s="116" t="s">
        <v>802</v>
      </c>
      <c r="J419" s="116"/>
      <c r="K419" s="468"/>
      <c r="L419" s="468"/>
      <c r="M419" s="468"/>
      <c r="N419" s="468"/>
      <c r="O419" s="468"/>
      <c r="P419" s="468"/>
      <c r="Q419" s="468"/>
      <c r="R419" s="469"/>
      <c r="S419" s="116"/>
      <c r="T419" s="343">
        <f aca="true" t="shared" si="60" ref="T419:Y419">SUM(T420:T424)</f>
        <v>16582.5</v>
      </c>
      <c r="U419" s="343">
        <f t="shared" si="60"/>
        <v>16462.3</v>
      </c>
      <c r="V419" s="343">
        <f t="shared" si="60"/>
        <v>19313.100000000002</v>
      </c>
      <c r="W419" s="298">
        <f t="shared" si="60"/>
        <v>18477.199999999997</v>
      </c>
      <c r="X419" s="298">
        <f t="shared" si="60"/>
        <v>18477.199999999997</v>
      </c>
      <c r="Y419" s="336">
        <f t="shared" si="60"/>
        <v>20559.2</v>
      </c>
      <c r="Z419" s="1"/>
    </row>
    <row r="420" spans="1:26" ht="39" customHeight="1">
      <c r="A420" s="199">
        <v>902</v>
      </c>
      <c r="B420" s="189">
        <v>30400000</v>
      </c>
      <c r="C420" s="190" t="s">
        <v>616</v>
      </c>
      <c r="D420" s="191">
        <v>30415000</v>
      </c>
      <c r="E420" s="192">
        <v>30403001</v>
      </c>
      <c r="F420" s="15" t="s">
        <v>295</v>
      </c>
      <c r="G420" s="16">
        <v>1</v>
      </c>
      <c r="H420" s="16">
        <v>404</v>
      </c>
      <c r="I420" s="15"/>
      <c r="J420" s="15"/>
      <c r="K420" s="15" t="s">
        <v>135</v>
      </c>
      <c r="L420" s="15" t="s">
        <v>614</v>
      </c>
      <c r="M420" s="15" t="s">
        <v>136</v>
      </c>
      <c r="N420" s="42" t="s">
        <v>97</v>
      </c>
      <c r="O420" s="42" t="s">
        <v>785</v>
      </c>
      <c r="P420" s="18" t="s">
        <v>803</v>
      </c>
      <c r="Q420" s="19">
        <v>240</v>
      </c>
      <c r="R420" s="30"/>
      <c r="S420" s="42" t="s">
        <v>657</v>
      </c>
      <c r="T420" s="140">
        <v>0</v>
      </c>
      <c r="U420" s="140">
        <v>0</v>
      </c>
      <c r="V420" s="34">
        <v>285.4</v>
      </c>
      <c r="W420" s="34">
        <v>273.1</v>
      </c>
      <c r="X420" s="34">
        <v>273.1</v>
      </c>
      <c r="Y420" s="157">
        <v>303.8</v>
      </c>
      <c r="Z420" s="1"/>
    </row>
    <row r="421" spans="1:26" ht="36" customHeight="1">
      <c r="A421" s="199">
        <v>902</v>
      </c>
      <c r="B421" s="189">
        <v>30400000</v>
      </c>
      <c r="C421" s="190" t="s">
        <v>616</v>
      </c>
      <c r="D421" s="191">
        <v>30415000</v>
      </c>
      <c r="E421" s="192">
        <v>30403001</v>
      </c>
      <c r="F421" s="14"/>
      <c r="G421" s="16"/>
      <c r="H421" s="27"/>
      <c r="I421" s="31"/>
      <c r="J421" s="31"/>
      <c r="K421" s="15" t="s">
        <v>302</v>
      </c>
      <c r="L421" s="15" t="s">
        <v>614</v>
      </c>
      <c r="M421" s="15" t="s">
        <v>303</v>
      </c>
      <c r="N421" s="42" t="s">
        <v>97</v>
      </c>
      <c r="O421" s="42" t="s">
        <v>785</v>
      </c>
      <c r="P421" s="18" t="s">
        <v>803</v>
      </c>
      <c r="Q421" s="19">
        <v>310</v>
      </c>
      <c r="R421" s="30"/>
      <c r="S421" s="135" t="s">
        <v>657</v>
      </c>
      <c r="T421" s="140">
        <v>0</v>
      </c>
      <c r="U421" s="140">
        <v>0</v>
      </c>
      <c r="V421" s="34">
        <v>19027.7</v>
      </c>
      <c r="W421" s="34">
        <v>18204.1</v>
      </c>
      <c r="X421" s="34">
        <v>18204.1</v>
      </c>
      <c r="Y421" s="157">
        <v>20255.4</v>
      </c>
      <c r="Z421" s="1"/>
    </row>
    <row r="422" spans="1:26" ht="21.75" customHeight="1">
      <c r="A422" s="199">
        <v>953</v>
      </c>
      <c r="B422" s="189"/>
      <c r="C422" s="190"/>
      <c r="D422" s="193"/>
      <c r="E422" s="192">
        <v>30403001</v>
      </c>
      <c r="F422" s="14"/>
      <c r="G422" s="16"/>
      <c r="H422" s="27"/>
      <c r="I422" s="31"/>
      <c r="J422" s="31"/>
      <c r="K422" s="15" t="s">
        <v>126</v>
      </c>
      <c r="L422" s="15" t="s">
        <v>377</v>
      </c>
      <c r="M422" s="15" t="s">
        <v>804</v>
      </c>
      <c r="N422" s="42" t="s">
        <v>97</v>
      </c>
      <c r="O422" s="42" t="s">
        <v>785</v>
      </c>
      <c r="P422" s="18" t="s">
        <v>803</v>
      </c>
      <c r="Q422" s="19">
        <v>240</v>
      </c>
      <c r="R422" s="30"/>
      <c r="S422" s="135" t="s">
        <v>657</v>
      </c>
      <c r="T422" s="140">
        <v>245.2</v>
      </c>
      <c r="U422" s="140">
        <v>243.9</v>
      </c>
      <c r="V422" s="140">
        <v>0</v>
      </c>
      <c r="W422" s="34">
        <v>0</v>
      </c>
      <c r="X422" s="34">
        <v>0</v>
      </c>
      <c r="Y422" s="157">
        <v>0</v>
      </c>
      <c r="Z422" s="1"/>
    </row>
    <row r="423" spans="1:26" ht="23.25" customHeight="1">
      <c r="A423" s="199">
        <v>953</v>
      </c>
      <c r="B423" s="189"/>
      <c r="C423" s="190"/>
      <c r="D423" s="193"/>
      <c r="E423" s="192">
        <v>30403001</v>
      </c>
      <c r="F423" s="14"/>
      <c r="G423" s="16"/>
      <c r="H423" s="27"/>
      <c r="I423" s="31"/>
      <c r="J423" s="31"/>
      <c r="K423" s="15" t="s">
        <v>411</v>
      </c>
      <c r="L423" s="15" t="s">
        <v>346</v>
      </c>
      <c r="M423" s="15" t="s">
        <v>413</v>
      </c>
      <c r="N423" s="42" t="s">
        <v>97</v>
      </c>
      <c r="O423" s="42" t="s">
        <v>785</v>
      </c>
      <c r="P423" s="18" t="s">
        <v>803</v>
      </c>
      <c r="Q423" s="19">
        <v>310</v>
      </c>
      <c r="R423" s="30"/>
      <c r="S423" s="135" t="s">
        <v>657</v>
      </c>
      <c r="T423" s="140">
        <v>16337.3</v>
      </c>
      <c r="U423" s="140">
        <v>16218.4</v>
      </c>
      <c r="V423" s="140">
        <v>0</v>
      </c>
      <c r="W423" s="34">
        <v>0</v>
      </c>
      <c r="X423" s="34">
        <v>0</v>
      </c>
      <c r="Y423" s="157">
        <v>0</v>
      </c>
      <c r="Z423" s="1"/>
    </row>
    <row r="424" spans="1:26" ht="35.25" customHeight="1">
      <c r="A424" s="199"/>
      <c r="B424" s="189"/>
      <c r="C424" s="190"/>
      <c r="D424" s="193"/>
      <c r="E424" s="192">
        <v>30403001</v>
      </c>
      <c r="F424" s="14"/>
      <c r="G424" s="16"/>
      <c r="H424" s="27"/>
      <c r="I424" s="31"/>
      <c r="J424" s="31"/>
      <c r="K424" s="15" t="s">
        <v>60</v>
      </c>
      <c r="L424" s="15" t="s">
        <v>715</v>
      </c>
      <c r="M424" s="15" t="s">
        <v>719</v>
      </c>
      <c r="N424" s="17"/>
      <c r="O424" s="17"/>
      <c r="P424" s="18"/>
      <c r="Q424" s="19"/>
      <c r="R424" s="30"/>
      <c r="S424" s="42"/>
      <c r="T424" s="140"/>
      <c r="U424" s="140"/>
      <c r="V424" s="140"/>
      <c r="W424" s="34"/>
      <c r="X424" s="34"/>
      <c r="Y424" s="157"/>
      <c r="Z424" s="1"/>
    </row>
    <row r="425" spans="1:26" s="324" customFormat="1" ht="45" customHeight="1">
      <c r="A425" s="196"/>
      <c r="B425" s="197">
        <v>30415000</v>
      </c>
      <c r="C425" s="198" t="s">
        <v>616</v>
      </c>
      <c r="D425" s="322"/>
      <c r="E425" s="323">
        <v>30403002</v>
      </c>
      <c r="F425" s="29" t="s">
        <v>295</v>
      </c>
      <c r="G425" s="466"/>
      <c r="H425" s="467"/>
      <c r="I425" s="116" t="s">
        <v>304</v>
      </c>
      <c r="J425" s="116"/>
      <c r="K425" s="468"/>
      <c r="L425" s="468"/>
      <c r="M425" s="468"/>
      <c r="N425" s="468"/>
      <c r="O425" s="468"/>
      <c r="P425" s="468"/>
      <c r="Q425" s="468"/>
      <c r="R425" s="469"/>
      <c r="S425" s="116"/>
      <c r="T425" s="343">
        <f aca="true" t="shared" si="61" ref="T425:Y425">SUM(T426:T430)</f>
        <v>16161.8</v>
      </c>
      <c r="U425" s="343">
        <f t="shared" si="61"/>
        <v>16125.1</v>
      </c>
      <c r="V425" s="343">
        <f t="shared" si="61"/>
        <v>17489.6</v>
      </c>
      <c r="W425" s="298">
        <f t="shared" si="61"/>
        <v>17956.2</v>
      </c>
      <c r="X425" s="298">
        <f t="shared" si="61"/>
        <v>18267.2</v>
      </c>
      <c r="Y425" s="336">
        <f t="shared" si="61"/>
        <v>18267.2</v>
      </c>
      <c r="Z425" s="1"/>
    </row>
    <row r="426" spans="1:26" ht="36.75" customHeight="1">
      <c r="A426" s="199">
        <v>902</v>
      </c>
      <c r="B426" s="189">
        <v>30400000</v>
      </c>
      <c r="C426" s="190" t="s">
        <v>616</v>
      </c>
      <c r="D426" s="191">
        <v>30415000</v>
      </c>
      <c r="E426" s="192">
        <v>30403002</v>
      </c>
      <c r="F426" s="15" t="s">
        <v>295</v>
      </c>
      <c r="G426" s="16">
        <v>1</v>
      </c>
      <c r="H426" s="16">
        <v>404</v>
      </c>
      <c r="I426" s="15"/>
      <c r="J426" s="15"/>
      <c r="K426" s="15" t="s">
        <v>135</v>
      </c>
      <c r="L426" s="15" t="s">
        <v>614</v>
      </c>
      <c r="M426" s="15" t="s">
        <v>136</v>
      </c>
      <c r="N426" s="42" t="s">
        <v>97</v>
      </c>
      <c r="O426" s="42" t="s">
        <v>785</v>
      </c>
      <c r="P426" s="18" t="s">
        <v>305</v>
      </c>
      <c r="Q426" s="19">
        <v>240</v>
      </c>
      <c r="R426" s="30"/>
      <c r="S426" s="42" t="s">
        <v>657</v>
      </c>
      <c r="T426" s="140">
        <v>0</v>
      </c>
      <c r="U426" s="140">
        <v>0</v>
      </c>
      <c r="V426" s="34">
        <v>204</v>
      </c>
      <c r="W426" s="34">
        <v>182.5</v>
      </c>
      <c r="X426" s="34">
        <v>185.7</v>
      </c>
      <c r="Y426" s="157">
        <v>185.7</v>
      </c>
      <c r="Z426" s="1"/>
    </row>
    <row r="427" spans="1:26" ht="39" customHeight="1">
      <c r="A427" s="199">
        <v>902</v>
      </c>
      <c r="B427" s="189"/>
      <c r="C427" s="190"/>
      <c r="D427" s="193"/>
      <c r="E427" s="192">
        <v>30403002</v>
      </c>
      <c r="F427" s="14"/>
      <c r="G427" s="16"/>
      <c r="H427" s="27"/>
      <c r="I427" s="31"/>
      <c r="J427" s="31"/>
      <c r="K427" s="15" t="s">
        <v>302</v>
      </c>
      <c r="L427" s="15" t="s">
        <v>614</v>
      </c>
      <c r="M427" s="15" t="s">
        <v>303</v>
      </c>
      <c r="N427" s="42" t="s">
        <v>97</v>
      </c>
      <c r="O427" s="42" t="s">
        <v>785</v>
      </c>
      <c r="P427" s="18" t="s">
        <v>305</v>
      </c>
      <c r="Q427" s="19">
        <v>320</v>
      </c>
      <c r="R427" s="30"/>
      <c r="S427" s="42" t="s">
        <v>657</v>
      </c>
      <c r="T427" s="140">
        <v>0</v>
      </c>
      <c r="U427" s="140">
        <v>0</v>
      </c>
      <c r="V427" s="34">
        <v>17285.6</v>
      </c>
      <c r="W427" s="34">
        <v>17773.7</v>
      </c>
      <c r="X427" s="34">
        <v>18081.5</v>
      </c>
      <c r="Y427" s="157">
        <v>18081.5</v>
      </c>
      <c r="Z427" s="1"/>
    </row>
    <row r="428" spans="1:26" ht="24.75" customHeight="1">
      <c r="A428" s="199">
        <v>953</v>
      </c>
      <c r="B428" s="189"/>
      <c r="C428" s="190"/>
      <c r="D428" s="193"/>
      <c r="E428" s="192">
        <v>30403002</v>
      </c>
      <c r="F428" s="14"/>
      <c r="G428" s="16"/>
      <c r="H428" s="27"/>
      <c r="I428" s="31"/>
      <c r="J428" s="31"/>
      <c r="K428" s="15" t="s">
        <v>126</v>
      </c>
      <c r="L428" s="15" t="s">
        <v>377</v>
      </c>
      <c r="M428" s="15" t="s">
        <v>804</v>
      </c>
      <c r="N428" s="42" t="s">
        <v>97</v>
      </c>
      <c r="O428" s="42" t="s">
        <v>785</v>
      </c>
      <c r="P428" s="18" t="s">
        <v>305</v>
      </c>
      <c r="Q428" s="19">
        <v>240</v>
      </c>
      <c r="R428" s="47"/>
      <c r="S428" s="42" t="s">
        <v>657</v>
      </c>
      <c r="T428" s="34">
        <v>174.8</v>
      </c>
      <c r="U428" s="34">
        <v>167.6</v>
      </c>
      <c r="V428" s="34">
        <v>0</v>
      </c>
      <c r="W428" s="34">
        <v>0</v>
      </c>
      <c r="X428" s="34">
        <v>0</v>
      </c>
      <c r="Y428" s="157">
        <v>0</v>
      </c>
      <c r="Z428" s="1"/>
    </row>
    <row r="429" spans="1:26" ht="24.75" customHeight="1">
      <c r="A429" s="199">
        <v>953</v>
      </c>
      <c r="B429" s="189"/>
      <c r="C429" s="190"/>
      <c r="D429" s="193"/>
      <c r="E429" s="192">
        <v>30403002</v>
      </c>
      <c r="F429" s="14"/>
      <c r="G429" s="16"/>
      <c r="H429" s="27"/>
      <c r="I429" s="31"/>
      <c r="J429" s="31"/>
      <c r="K429" s="15" t="s">
        <v>411</v>
      </c>
      <c r="L429" s="15" t="s">
        <v>346</v>
      </c>
      <c r="M429" s="15" t="s">
        <v>413</v>
      </c>
      <c r="N429" s="42" t="s">
        <v>97</v>
      </c>
      <c r="O429" s="42" t="s">
        <v>785</v>
      </c>
      <c r="P429" s="18" t="s">
        <v>305</v>
      </c>
      <c r="Q429" s="19">
        <v>320</v>
      </c>
      <c r="R429" s="47"/>
      <c r="S429" s="42" t="s">
        <v>657</v>
      </c>
      <c r="T429" s="34">
        <v>15987</v>
      </c>
      <c r="U429" s="34">
        <v>15957.5</v>
      </c>
      <c r="V429" s="34">
        <v>0</v>
      </c>
      <c r="W429" s="34">
        <v>0</v>
      </c>
      <c r="X429" s="34">
        <v>0</v>
      </c>
      <c r="Y429" s="157">
        <v>0</v>
      </c>
      <c r="Z429" s="1"/>
    </row>
    <row r="430" spans="1:26" ht="33.75" customHeight="1">
      <c r="A430" s="199"/>
      <c r="B430" s="189"/>
      <c r="C430" s="190"/>
      <c r="D430" s="193"/>
      <c r="E430" s="192">
        <v>30403002</v>
      </c>
      <c r="F430" s="14"/>
      <c r="G430" s="16"/>
      <c r="H430" s="27"/>
      <c r="I430" s="31"/>
      <c r="J430" s="31"/>
      <c r="K430" s="15" t="s">
        <v>60</v>
      </c>
      <c r="L430" s="15" t="s">
        <v>715</v>
      </c>
      <c r="M430" s="15" t="s">
        <v>719</v>
      </c>
      <c r="N430" s="17"/>
      <c r="O430" s="17"/>
      <c r="P430" s="110"/>
      <c r="Q430" s="19"/>
      <c r="R430" s="47"/>
      <c r="S430" s="42"/>
      <c r="T430" s="34"/>
      <c r="U430" s="34"/>
      <c r="V430" s="34"/>
      <c r="W430" s="34"/>
      <c r="X430" s="34"/>
      <c r="Y430" s="157"/>
      <c r="Z430" s="1"/>
    </row>
    <row r="431" spans="1:26" ht="67.5">
      <c r="A431" s="223"/>
      <c r="B431" s="189"/>
      <c r="C431" s="190"/>
      <c r="D431" s="193"/>
      <c r="E431" s="106">
        <v>30403003</v>
      </c>
      <c r="F431" s="29"/>
      <c r="G431" s="37"/>
      <c r="H431" s="38"/>
      <c r="I431" s="219" t="s">
        <v>99</v>
      </c>
      <c r="J431" s="52"/>
      <c r="K431" s="75"/>
      <c r="L431" s="75"/>
      <c r="M431" s="75"/>
      <c r="N431" s="53"/>
      <c r="O431" s="53"/>
      <c r="P431" s="54"/>
      <c r="Q431" s="55"/>
      <c r="R431" s="39"/>
      <c r="S431" s="108"/>
      <c r="T431" s="217">
        <f aca="true" t="shared" si="62" ref="T431:Y431">T432</f>
        <v>17.1</v>
      </c>
      <c r="U431" s="217">
        <f t="shared" si="62"/>
        <v>17.1</v>
      </c>
      <c r="V431" s="217">
        <f t="shared" si="62"/>
        <v>96.3</v>
      </c>
      <c r="W431" s="217">
        <f t="shared" si="62"/>
        <v>114</v>
      </c>
      <c r="X431" s="217">
        <f t="shared" si="62"/>
        <v>114</v>
      </c>
      <c r="Y431" s="339">
        <f t="shared" si="62"/>
        <v>114</v>
      </c>
      <c r="Z431" s="1"/>
    </row>
    <row r="432" spans="1:26" s="216" customFormat="1" ht="24.75" customHeight="1">
      <c r="A432" s="214">
        <v>925</v>
      </c>
      <c r="B432" s="189"/>
      <c r="C432" s="190"/>
      <c r="D432" s="193"/>
      <c r="E432" s="321">
        <v>30403003</v>
      </c>
      <c r="F432" s="14"/>
      <c r="G432" s="16"/>
      <c r="H432" s="27"/>
      <c r="I432" s="221"/>
      <c r="J432" s="31"/>
      <c r="K432" s="15" t="s">
        <v>126</v>
      </c>
      <c r="L432" s="15" t="s">
        <v>377</v>
      </c>
      <c r="M432" s="15" t="s">
        <v>804</v>
      </c>
      <c r="N432" s="42" t="s">
        <v>97</v>
      </c>
      <c r="O432" s="42" t="s">
        <v>785</v>
      </c>
      <c r="P432" s="18" t="s">
        <v>102</v>
      </c>
      <c r="Q432" s="19">
        <v>610</v>
      </c>
      <c r="R432" s="30"/>
      <c r="S432" s="115" t="s">
        <v>657</v>
      </c>
      <c r="T432" s="140">
        <v>17.1</v>
      </c>
      <c r="U432" s="140">
        <v>17.1</v>
      </c>
      <c r="V432" s="140">
        <v>96.3</v>
      </c>
      <c r="W432" s="34">
        <v>114</v>
      </c>
      <c r="X432" s="34">
        <v>114</v>
      </c>
      <c r="Y432" s="157">
        <v>114</v>
      </c>
      <c r="Z432" s="222"/>
    </row>
    <row r="433" spans="1:26" s="216" customFormat="1" ht="24" customHeight="1">
      <c r="A433" s="214"/>
      <c r="B433" s="189"/>
      <c r="C433" s="190"/>
      <c r="D433" s="193"/>
      <c r="E433" s="220"/>
      <c r="F433" s="14"/>
      <c r="G433" s="16"/>
      <c r="H433" s="27"/>
      <c r="I433" s="221"/>
      <c r="J433" s="31"/>
      <c r="K433" s="15" t="s">
        <v>411</v>
      </c>
      <c r="L433" s="15" t="s">
        <v>346</v>
      </c>
      <c r="M433" s="15" t="s">
        <v>413</v>
      </c>
      <c r="N433" s="42"/>
      <c r="O433" s="42"/>
      <c r="P433" s="18"/>
      <c r="Q433" s="19"/>
      <c r="R433" s="30"/>
      <c r="S433" s="43"/>
      <c r="T433" s="140"/>
      <c r="U433" s="140"/>
      <c r="V433" s="140"/>
      <c r="W433" s="34"/>
      <c r="X433" s="34"/>
      <c r="Y433" s="157"/>
      <c r="Z433" s="222"/>
    </row>
    <row r="434" spans="1:26" ht="56.25">
      <c r="A434" s="199"/>
      <c r="B434" s="189"/>
      <c r="C434" s="190"/>
      <c r="D434" s="193"/>
      <c r="E434" s="192"/>
      <c r="F434" s="14"/>
      <c r="G434" s="16"/>
      <c r="H434" s="27"/>
      <c r="I434" s="31"/>
      <c r="J434" s="31"/>
      <c r="K434" s="15" t="s">
        <v>100</v>
      </c>
      <c r="L434" s="15" t="s">
        <v>715</v>
      </c>
      <c r="M434" s="15" t="s">
        <v>101</v>
      </c>
      <c r="N434" s="42"/>
      <c r="O434" s="42"/>
      <c r="P434" s="18"/>
      <c r="Q434" s="19"/>
      <c r="R434" s="30"/>
      <c r="S434" s="43"/>
      <c r="T434" s="140"/>
      <c r="U434" s="140"/>
      <c r="V434" s="140"/>
      <c r="W434" s="34"/>
      <c r="X434" s="34"/>
      <c r="Y434" s="157"/>
      <c r="Z434" s="1"/>
    </row>
    <row r="435" spans="1:26" s="324" customFormat="1" ht="43.5" customHeight="1">
      <c r="A435" s="196"/>
      <c r="B435" s="197">
        <v>30415000</v>
      </c>
      <c r="C435" s="198" t="s">
        <v>616</v>
      </c>
      <c r="D435" s="322"/>
      <c r="E435" s="323">
        <v>30403004</v>
      </c>
      <c r="F435" s="29" t="s">
        <v>295</v>
      </c>
      <c r="G435" s="466"/>
      <c r="H435" s="467"/>
      <c r="I435" s="116" t="s">
        <v>306</v>
      </c>
      <c r="J435" s="116"/>
      <c r="K435" s="468"/>
      <c r="L435" s="468"/>
      <c r="M435" s="468"/>
      <c r="N435" s="468"/>
      <c r="O435" s="468"/>
      <c r="P435" s="468"/>
      <c r="Q435" s="468"/>
      <c r="R435" s="469"/>
      <c r="S435" s="116"/>
      <c r="T435" s="343">
        <f aca="true" t="shared" si="63" ref="T435:Y435">SUM(T436:T440)</f>
        <v>289.8</v>
      </c>
      <c r="U435" s="343">
        <f t="shared" si="63"/>
        <v>206.9</v>
      </c>
      <c r="V435" s="343">
        <f t="shared" si="63"/>
        <v>1018.3</v>
      </c>
      <c r="W435" s="298">
        <f t="shared" si="63"/>
        <v>746.5</v>
      </c>
      <c r="X435" s="298">
        <f t="shared" si="63"/>
        <v>746.5</v>
      </c>
      <c r="Y435" s="336">
        <f t="shared" si="63"/>
        <v>746.5</v>
      </c>
      <c r="Z435" s="1"/>
    </row>
    <row r="436" spans="1:26" ht="33" customHeight="1">
      <c r="A436" s="199">
        <v>902</v>
      </c>
      <c r="B436" s="189">
        <v>30400000</v>
      </c>
      <c r="C436" s="190" t="s">
        <v>616</v>
      </c>
      <c r="D436" s="191">
        <v>30415000</v>
      </c>
      <c r="E436" s="192">
        <v>30403004</v>
      </c>
      <c r="F436" s="15" t="s">
        <v>295</v>
      </c>
      <c r="G436" s="16">
        <v>1</v>
      </c>
      <c r="H436" s="16">
        <v>404</v>
      </c>
      <c r="I436" s="15"/>
      <c r="J436" s="15"/>
      <c r="K436" s="15" t="s">
        <v>135</v>
      </c>
      <c r="L436" s="15" t="s">
        <v>614</v>
      </c>
      <c r="M436" s="15" t="s">
        <v>136</v>
      </c>
      <c r="N436" s="42" t="s">
        <v>97</v>
      </c>
      <c r="O436" s="42" t="s">
        <v>785</v>
      </c>
      <c r="P436" s="110" t="s">
        <v>533</v>
      </c>
      <c r="Q436" s="19">
        <v>240</v>
      </c>
      <c r="R436" s="47"/>
      <c r="S436" s="42" t="s">
        <v>657</v>
      </c>
      <c r="T436" s="34">
        <v>0</v>
      </c>
      <c r="U436" s="34">
        <v>0</v>
      </c>
      <c r="V436" s="34">
        <v>15</v>
      </c>
      <c r="W436" s="34">
        <v>11</v>
      </c>
      <c r="X436" s="34">
        <v>11</v>
      </c>
      <c r="Y436" s="157">
        <v>11</v>
      </c>
      <c r="Z436" s="1"/>
    </row>
    <row r="437" spans="1:26" ht="24.75" customHeight="1">
      <c r="A437" s="199">
        <v>902</v>
      </c>
      <c r="B437" s="189"/>
      <c r="C437" s="190"/>
      <c r="D437" s="193"/>
      <c r="E437" s="192">
        <v>30403004</v>
      </c>
      <c r="F437" s="14"/>
      <c r="G437" s="16"/>
      <c r="H437" s="27"/>
      <c r="I437" s="31"/>
      <c r="J437" s="31"/>
      <c r="K437" s="15" t="s">
        <v>307</v>
      </c>
      <c r="L437" s="15" t="s">
        <v>308</v>
      </c>
      <c r="M437" s="15" t="s">
        <v>309</v>
      </c>
      <c r="N437" s="42" t="s">
        <v>97</v>
      </c>
      <c r="O437" s="42" t="s">
        <v>785</v>
      </c>
      <c r="P437" s="110" t="s">
        <v>533</v>
      </c>
      <c r="Q437" s="19">
        <v>310</v>
      </c>
      <c r="R437" s="47"/>
      <c r="S437" s="135" t="s">
        <v>657</v>
      </c>
      <c r="T437" s="34">
        <v>0</v>
      </c>
      <c r="U437" s="34">
        <v>0</v>
      </c>
      <c r="V437" s="34">
        <v>1003.3</v>
      </c>
      <c r="W437" s="34">
        <v>735.5</v>
      </c>
      <c r="X437" s="34">
        <v>735.5</v>
      </c>
      <c r="Y437" s="157">
        <v>735.5</v>
      </c>
      <c r="Z437" s="1"/>
    </row>
    <row r="438" spans="1:26" ht="24" customHeight="1">
      <c r="A438" s="199">
        <v>953</v>
      </c>
      <c r="B438" s="189"/>
      <c r="C438" s="190"/>
      <c r="D438" s="193"/>
      <c r="E438" s="192">
        <v>30403004</v>
      </c>
      <c r="F438" s="14"/>
      <c r="G438" s="16"/>
      <c r="H438" s="27"/>
      <c r="I438" s="31"/>
      <c r="J438" s="31"/>
      <c r="K438" s="15" t="s">
        <v>126</v>
      </c>
      <c r="L438" s="15" t="s">
        <v>377</v>
      </c>
      <c r="M438" s="15" t="s">
        <v>804</v>
      </c>
      <c r="N438" s="42" t="s">
        <v>97</v>
      </c>
      <c r="O438" s="42" t="s">
        <v>785</v>
      </c>
      <c r="P438" s="110" t="s">
        <v>533</v>
      </c>
      <c r="Q438" s="19">
        <v>240</v>
      </c>
      <c r="R438" s="47"/>
      <c r="S438" s="42" t="s">
        <v>657</v>
      </c>
      <c r="T438" s="34">
        <v>4.3</v>
      </c>
      <c r="U438" s="34">
        <v>3.1</v>
      </c>
      <c r="V438" s="34">
        <v>0</v>
      </c>
      <c r="W438" s="34">
        <v>0</v>
      </c>
      <c r="X438" s="34">
        <v>0</v>
      </c>
      <c r="Y438" s="157">
        <v>0</v>
      </c>
      <c r="Z438" s="1"/>
    </row>
    <row r="439" spans="1:26" ht="26.25" customHeight="1">
      <c r="A439" s="199">
        <v>953</v>
      </c>
      <c r="B439" s="189"/>
      <c r="C439" s="190"/>
      <c r="D439" s="193"/>
      <c r="E439" s="192">
        <v>30403004</v>
      </c>
      <c r="F439" s="14"/>
      <c r="G439" s="16"/>
      <c r="H439" s="27"/>
      <c r="I439" s="31"/>
      <c r="J439" s="31"/>
      <c r="K439" s="15" t="s">
        <v>411</v>
      </c>
      <c r="L439" s="15" t="s">
        <v>346</v>
      </c>
      <c r="M439" s="15" t="s">
        <v>413</v>
      </c>
      <c r="N439" s="42" t="s">
        <v>97</v>
      </c>
      <c r="O439" s="42" t="s">
        <v>785</v>
      </c>
      <c r="P439" s="110" t="s">
        <v>533</v>
      </c>
      <c r="Q439" s="19">
        <v>310</v>
      </c>
      <c r="R439" s="47"/>
      <c r="S439" s="135" t="s">
        <v>657</v>
      </c>
      <c r="T439" s="34">
        <v>285.5</v>
      </c>
      <c r="U439" s="34">
        <v>203.8</v>
      </c>
      <c r="V439" s="34">
        <v>0</v>
      </c>
      <c r="W439" s="34">
        <v>0</v>
      </c>
      <c r="X439" s="34">
        <v>0</v>
      </c>
      <c r="Y439" s="157">
        <v>0</v>
      </c>
      <c r="Z439" s="1"/>
    </row>
    <row r="440" spans="1:26" ht="36" customHeight="1">
      <c r="A440" s="199"/>
      <c r="B440" s="189"/>
      <c r="C440" s="190"/>
      <c r="D440" s="193"/>
      <c r="E440" s="192">
        <v>30403004</v>
      </c>
      <c r="F440" s="14"/>
      <c r="G440" s="16"/>
      <c r="H440" s="27"/>
      <c r="I440" s="31"/>
      <c r="J440" s="31"/>
      <c r="K440" s="15" t="s">
        <v>60</v>
      </c>
      <c r="L440" s="15" t="s">
        <v>715</v>
      </c>
      <c r="M440" s="15" t="s">
        <v>719</v>
      </c>
      <c r="N440" s="17"/>
      <c r="O440" s="17"/>
      <c r="P440" s="110"/>
      <c r="Q440" s="19"/>
      <c r="R440" s="80"/>
      <c r="S440" s="42"/>
      <c r="T440" s="140"/>
      <c r="U440" s="140"/>
      <c r="V440" s="140"/>
      <c r="W440" s="34"/>
      <c r="X440" s="34"/>
      <c r="Y440" s="157"/>
      <c r="Z440" s="1"/>
    </row>
    <row r="441" spans="1:26" s="324" customFormat="1" ht="59.25" customHeight="1">
      <c r="A441" s="196"/>
      <c r="B441" s="197">
        <v>30415000</v>
      </c>
      <c r="C441" s="198" t="s">
        <v>616</v>
      </c>
      <c r="D441" s="322"/>
      <c r="E441" s="323">
        <v>30403005</v>
      </c>
      <c r="F441" s="29" t="s">
        <v>295</v>
      </c>
      <c r="G441" s="466"/>
      <c r="H441" s="467"/>
      <c r="I441" s="116" t="s">
        <v>310</v>
      </c>
      <c r="J441" s="116"/>
      <c r="K441" s="468"/>
      <c r="L441" s="468"/>
      <c r="M441" s="468"/>
      <c r="N441" s="468"/>
      <c r="O441" s="468"/>
      <c r="P441" s="468"/>
      <c r="Q441" s="468"/>
      <c r="R441" s="469"/>
      <c r="S441" s="116"/>
      <c r="T441" s="343">
        <f aca="true" t="shared" si="64" ref="T441:Y441">SUM(T442:T446)</f>
        <v>245.9</v>
      </c>
      <c r="U441" s="343">
        <f t="shared" si="64"/>
        <v>245.7</v>
      </c>
      <c r="V441" s="343">
        <f t="shared" si="64"/>
        <v>1131.1000000000001</v>
      </c>
      <c r="W441" s="298">
        <f t="shared" si="64"/>
        <v>848.3000000000001</v>
      </c>
      <c r="X441" s="298">
        <f t="shared" si="64"/>
        <v>848.3000000000001</v>
      </c>
      <c r="Y441" s="336">
        <f t="shared" si="64"/>
        <v>848.3000000000001</v>
      </c>
      <c r="Z441" s="1"/>
    </row>
    <row r="442" spans="1:26" ht="36" customHeight="1">
      <c r="A442" s="199">
        <v>902</v>
      </c>
      <c r="B442" s="189">
        <v>30400000</v>
      </c>
      <c r="C442" s="190" t="s">
        <v>616</v>
      </c>
      <c r="D442" s="191">
        <v>30415000</v>
      </c>
      <c r="E442" s="192">
        <v>30403005</v>
      </c>
      <c r="F442" s="15" t="s">
        <v>295</v>
      </c>
      <c r="G442" s="16">
        <v>1</v>
      </c>
      <c r="H442" s="16">
        <v>404</v>
      </c>
      <c r="I442" s="15"/>
      <c r="J442" s="15"/>
      <c r="K442" s="15" t="s">
        <v>135</v>
      </c>
      <c r="L442" s="15" t="s">
        <v>614</v>
      </c>
      <c r="M442" s="15" t="s">
        <v>136</v>
      </c>
      <c r="N442" s="42" t="s">
        <v>97</v>
      </c>
      <c r="O442" s="42" t="s">
        <v>785</v>
      </c>
      <c r="P442" s="110" t="s">
        <v>311</v>
      </c>
      <c r="Q442" s="19">
        <v>240</v>
      </c>
      <c r="R442" s="47"/>
      <c r="S442" s="42" t="s">
        <v>657</v>
      </c>
      <c r="T442" s="34">
        <v>0</v>
      </c>
      <c r="U442" s="34">
        <v>0</v>
      </c>
      <c r="V442" s="34">
        <v>13.2</v>
      </c>
      <c r="W442" s="34">
        <v>8.6</v>
      </c>
      <c r="X442" s="34">
        <v>8.6</v>
      </c>
      <c r="Y442" s="157">
        <v>8.6</v>
      </c>
      <c r="Z442" s="1"/>
    </row>
    <row r="443" spans="1:26" ht="24.75" customHeight="1">
      <c r="A443" s="199">
        <v>902</v>
      </c>
      <c r="B443" s="189"/>
      <c r="C443" s="190"/>
      <c r="D443" s="193"/>
      <c r="E443" s="192">
        <v>30403005</v>
      </c>
      <c r="F443" s="14"/>
      <c r="G443" s="16"/>
      <c r="H443" s="27"/>
      <c r="I443" s="31"/>
      <c r="J443" s="31"/>
      <c r="K443" s="15" t="s">
        <v>307</v>
      </c>
      <c r="L443" s="15" t="s">
        <v>308</v>
      </c>
      <c r="M443" s="15" t="s">
        <v>309</v>
      </c>
      <c r="N443" s="42" t="s">
        <v>97</v>
      </c>
      <c r="O443" s="42" t="s">
        <v>785</v>
      </c>
      <c r="P443" s="110" t="s">
        <v>311</v>
      </c>
      <c r="Q443" s="19">
        <v>320</v>
      </c>
      <c r="R443" s="47"/>
      <c r="S443" s="42" t="s">
        <v>657</v>
      </c>
      <c r="T443" s="34">
        <v>0</v>
      </c>
      <c r="U443" s="34">
        <v>0</v>
      </c>
      <c r="V443" s="34">
        <v>1117.9</v>
      </c>
      <c r="W443" s="34">
        <v>839.7</v>
      </c>
      <c r="X443" s="34">
        <v>839.7</v>
      </c>
      <c r="Y443" s="157">
        <v>839.7</v>
      </c>
      <c r="Z443" s="1"/>
    </row>
    <row r="444" spans="1:26" ht="24.75" customHeight="1">
      <c r="A444" s="199">
        <v>953</v>
      </c>
      <c r="B444" s="189"/>
      <c r="C444" s="190"/>
      <c r="D444" s="193"/>
      <c r="E444" s="192">
        <v>30403005</v>
      </c>
      <c r="F444" s="14"/>
      <c r="G444" s="16"/>
      <c r="H444" s="27"/>
      <c r="I444" s="31"/>
      <c r="J444" s="31"/>
      <c r="K444" s="15" t="s">
        <v>126</v>
      </c>
      <c r="L444" s="15" t="s">
        <v>377</v>
      </c>
      <c r="M444" s="15" t="s">
        <v>804</v>
      </c>
      <c r="N444" s="42" t="s">
        <v>97</v>
      </c>
      <c r="O444" s="42" t="s">
        <v>785</v>
      </c>
      <c r="P444" s="110" t="s">
        <v>311</v>
      </c>
      <c r="Q444" s="19">
        <v>240</v>
      </c>
      <c r="R444" s="47"/>
      <c r="S444" s="42" t="s">
        <v>657</v>
      </c>
      <c r="T444" s="34">
        <v>2.6</v>
      </c>
      <c r="U444" s="34">
        <v>2.5</v>
      </c>
      <c r="V444" s="34">
        <v>0</v>
      </c>
      <c r="W444" s="34">
        <v>0</v>
      </c>
      <c r="X444" s="34">
        <v>0</v>
      </c>
      <c r="Y444" s="157">
        <v>0</v>
      </c>
      <c r="Z444" s="1"/>
    </row>
    <row r="445" spans="1:26" ht="27.75" customHeight="1">
      <c r="A445" s="199">
        <v>953</v>
      </c>
      <c r="B445" s="189"/>
      <c r="C445" s="190"/>
      <c r="D445" s="193"/>
      <c r="E445" s="192">
        <v>30403005</v>
      </c>
      <c r="F445" s="14"/>
      <c r="G445" s="16"/>
      <c r="H445" s="27"/>
      <c r="I445" s="31"/>
      <c r="J445" s="31"/>
      <c r="K445" s="15" t="s">
        <v>411</v>
      </c>
      <c r="L445" s="15" t="s">
        <v>346</v>
      </c>
      <c r="M445" s="15" t="s">
        <v>413</v>
      </c>
      <c r="N445" s="42" t="s">
        <v>97</v>
      </c>
      <c r="O445" s="42" t="s">
        <v>785</v>
      </c>
      <c r="P445" s="110" t="s">
        <v>311</v>
      </c>
      <c r="Q445" s="19">
        <v>320</v>
      </c>
      <c r="R445" s="47"/>
      <c r="S445" s="42" t="s">
        <v>657</v>
      </c>
      <c r="T445" s="34">
        <v>243.3</v>
      </c>
      <c r="U445" s="34">
        <v>243.2</v>
      </c>
      <c r="V445" s="34">
        <v>0</v>
      </c>
      <c r="W445" s="34">
        <v>0</v>
      </c>
      <c r="X445" s="34">
        <v>0</v>
      </c>
      <c r="Y445" s="157">
        <v>0</v>
      </c>
      <c r="Z445" s="1"/>
    </row>
    <row r="446" spans="1:26" ht="33" customHeight="1">
      <c r="A446" s="199"/>
      <c r="B446" s="189"/>
      <c r="C446" s="190"/>
      <c r="D446" s="193"/>
      <c r="E446" s="192">
        <v>30403005</v>
      </c>
      <c r="F446" s="14"/>
      <c r="G446" s="16"/>
      <c r="H446" s="27"/>
      <c r="I446" s="31"/>
      <c r="J446" s="31"/>
      <c r="K446" s="15" t="s">
        <v>60</v>
      </c>
      <c r="L446" s="15" t="s">
        <v>715</v>
      </c>
      <c r="M446" s="15" t="s">
        <v>719</v>
      </c>
      <c r="N446" s="17"/>
      <c r="O446" s="17"/>
      <c r="P446" s="110"/>
      <c r="Q446" s="19"/>
      <c r="R446" s="80"/>
      <c r="S446" s="42"/>
      <c r="T446" s="140"/>
      <c r="U446" s="140"/>
      <c r="V446" s="140"/>
      <c r="W446" s="34"/>
      <c r="X446" s="34"/>
      <c r="Y446" s="157"/>
      <c r="Z446" s="1"/>
    </row>
    <row r="447" spans="1:26" s="324" customFormat="1" ht="24" customHeight="1">
      <c r="A447" s="196"/>
      <c r="B447" s="197"/>
      <c r="C447" s="198"/>
      <c r="D447" s="322"/>
      <c r="E447" s="323">
        <v>30403006</v>
      </c>
      <c r="F447" s="29"/>
      <c r="G447" s="37"/>
      <c r="H447" s="38"/>
      <c r="I447" s="116" t="s">
        <v>312</v>
      </c>
      <c r="J447" s="52"/>
      <c r="K447" s="75"/>
      <c r="L447" s="75"/>
      <c r="M447" s="75"/>
      <c r="N447" s="53"/>
      <c r="O447" s="53"/>
      <c r="P447" s="54"/>
      <c r="Q447" s="55"/>
      <c r="R447" s="39"/>
      <c r="S447" s="39"/>
      <c r="T447" s="217">
        <f aca="true" t="shared" si="65" ref="T447:Y447">SUM(T448:T453)</f>
        <v>2164.7999999999997</v>
      </c>
      <c r="U447" s="217">
        <f t="shared" si="65"/>
        <v>2164</v>
      </c>
      <c r="V447" s="217">
        <f t="shared" si="65"/>
        <v>1623.6000000000001</v>
      </c>
      <c r="W447" s="224">
        <f t="shared" si="65"/>
        <v>1688.6000000000001</v>
      </c>
      <c r="X447" s="224">
        <f t="shared" si="65"/>
        <v>1623.6000000000001</v>
      </c>
      <c r="Y447" s="339">
        <f t="shared" si="65"/>
        <v>1623.6000000000001</v>
      </c>
      <c r="Z447" s="1"/>
    </row>
    <row r="448" spans="1:26" ht="39.75" customHeight="1">
      <c r="A448" s="199">
        <v>902</v>
      </c>
      <c r="B448" s="189"/>
      <c r="C448" s="190"/>
      <c r="D448" s="193"/>
      <c r="E448" s="192">
        <v>30403006</v>
      </c>
      <c r="F448" s="14"/>
      <c r="G448" s="16"/>
      <c r="H448" s="27"/>
      <c r="I448" s="31"/>
      <c r="J448" s="31"/>
      <c r="K448" s="15" t="s">
        <v>135</v>
      </c>
      <c r="L448" s="15" t="s">
        <v>614</v>
      </c>
      <c r="M448" s="15" t="s">
        <v>136</v>
      </c>
      <c r="N448" s="135" t="s">
        <v>766</v>
      </c>
      <c r="O448" s="135" t="s">
        <v>785</v>
      </c>
      <c r="P448" s="112" t="s">
        <v>534</v>
      </c>
      <c r="Q448" s="19">
        <v>120</v>
      </c>
      <c r="R448" s="20">
        <v>0</v>
      </c>
      <c r="S448" s="135" t="s">
        <v>657</v>
      </c>
      <c r="T448" s="200">
        <v>0</v>
      </c>
      <c r="U448" s="200">
        <v>0</v>
      </c>
      <c r="V448" s="57">
        <v>1548.9</v>
      </c>
      <c r="W448" s="57">
        <v>1541.4</v>
      </c>
      <c r="X448" s="57">
        <v>1541.4</v>
      </c>
      <c r="Y448" s="337">
        <v>1541.4</v>
      </c>
      <c r="Z448" s="1"/>
    </row>
    <row r="449" spans="1:26" ht="24.75" customHeight="1">
      <c r="A449" s="199">
        <v>902</v>
      </c>
      <c r="B449" s="189"/>
      <c r="C449" s="190"/>
      <c r="D449" s="193"/>
      <c r="E449" s="192">
        <v>30403006</v>
      </c>
      <c r="F449" s="14"/>
      <c r="G449" s="16"/>
      <c r="H449" s="27"/>
      <c r="I449" s="31"/>
      <c r="J449" s="31"/>
      <c r="K449" s="15" t="s">
        <v>126</v>
      </c>
      <c r="L449" s="15" t="s">
        <v>377</v>
      </c>
      <c r="M449" s="15" t="s">
        <v>804</v>
      </c>
      <c r="N449" s="135" t="s">
        <v>766</v>
      </c>
      <c r="O449" s="135" t="s">
        <v>785</v>
      </c>
      <c r="P449" s="112" t="s">
        <v>534</v>
      </c>
      <c r="Q449" s="19">
        <v>240</v>
      </c>
      <c r="R449" s="20">
        <v>0</v>
      </c>
      <c r="S449" s="42" t="s">
        <v>657</v>
      </c>
      <c r="T449" s="200">
        <v>0</v>
      </c>
      <c r="U449" s="200">
        <v>0</v>
      </c>
      <c r="V449" s="57">
        <v>72.8</v>
      </c>
      <c r="W449" s="57">
        <v>147.2</v>
      </c>
      <c r="X449" s="57">
        <v>82.2</v>
      </c>
      <c r="Y449" s="337">
        <v>82.2</v>
      </c>
      <c r="Z449" s="1"/>
    </row>
    <row r="450" spans="1:26" ht="25.5" customHeight="1">
      <c r="A450" s="199">
        <v>902</v>
      </c>
      <c r="B450" s="189"/>
      <c r="C450" s="190"/>
      <c r="D450" s="193"/>
      <c r="E450" s="192">
        <v>30403006</v>
      </c>
      <c r="F450" s="14"/>
      <c r="G450" s="16"/>
      <c r="H450" s="27"/>
      <c r="I450" s="31"/>
      <c r="J450" s="31"/>
      <c r="K450" s="15" t="s">
        <v>411</v>
      </c>
      <c r="L450" s="15" t="s">
        <v>346</v>
      </c>
      <c r="M450" s="15" t="s">
        <v>413</v>
      </c>
      <c r="N450" s="135" t="s">
        <v>766</v>
      </c>
      <c r="O450" s="135" t="s">
        <v>785</v>
      </c>
      <c r="P450" s="112" t="s">
        <v>534</v>
      </c>
      <c r="Q450" s="19">
        <v>850</v>
      </c>
      <c r="R450" s="20"/>
      <c r="S450" s="42" t="s">
        <v>657</v>
      </c>
      <c r="T450" s="140">
        <v>0</v>
      </c>
      <c r="U450" s="34">
        <v>0</v>
      </c>
      <c r="V450" s="34">
        <v>1.9</v>
      </c>
      <c r="W450" s="34">
        <v>0</v>
      </c>
      <c r="X450" s="34">
        <v>0</v>
      </c>
      <c r="Y450" s="157">
        <v>0</v>
      </c>
      <c r="Z450" s="1"/>
    </row>
    <row r="451" spans="1:26" ht="25.5" customHeight="1">
      <c r="A451" s="199">
        <v>953</v>
      </c>
      <c r="B451" s="189"/>
      <c r="C451" s="190"/>
      <c r="D451" s="193"/>
      <c r="E451" s="192">
        <v>30403006</v>
      </c>
      <c r="F451" s="14"/>
      <c r="G451" s="16"/>
      <c r="H451" s="27"/>
      <c r="I451" s="31"/>
      <c r="J451" s="31"/>
      <c r="K451" s="15" t="s">
        <v>302</v>
      </c>
      <c r="L451" s="15" t="s">
        <v>614</v>
      </c>
      <c r="M451" s="15" t="s">
        <v>303</v>
      </c>
      <c r="N451" s="42" t="s">
        <v>97</v>
      </c>
      <c r="O451" s="42" t="s">
        <v>112</v>
      </c>
      <c r="P451" s="18" t="s">
        <v>313</v>
      </c>
      <c r="Q451" s="19">
        <v>120</v>
      </c>
      <c r="R451" s="20">
        <v>0</v>
      </c>
      <c r="S451" s="42" t="s">
        <v>657</v>
      </c>
      <c r="T451" s="140">
        <v>2101.1</v>
      </c>
      <c r="U451" s="34">
        <v>2100.5</v>
      </c>
      <c r="V451" s="140">
        <v>0</v>
      </c>
      <c r="W451" s="34">
        <v>0</v>
      </c>
      <c r="X451" s="34">
        <v>0</v>
      </c>
      <c r="Y451" s="157">
        <v>0</v>
      </c>
      <c r="Z451" s="1"/>
    </row>
    <row r="452" spans="1:26" ht="33.75">
      <c r="A452" s="199">
        <v>953</v>
      </c>
      <c r="B452" s="189"/>
      <c r="C452" s="190"/>
      <c r="D452" s="193"/>
      <c r="E452" s="192">
        <v>30403006</v>
      </c>
      <c r="F452" s="14"/>
      <c r="G452" s="16"/>
      <c r="H452" s="27"/>
      <c r="I452" s="31"/>
      <c r="J452" s="31"/>
      <c r="K452" s="15" t="s">
        <v>60</v>
      </c>
      <c r="L452" s="15" t="s">
        <v>715</v>
      </c>
      <c r="M452" s="15" t="s">
        <v>719</v>
      </c>
      <c r="N452" s="42" t="s">
        <v>97</v>
      </c>
      <c r="O452" s="42" t="s">
        <v>112</v>
      </c>
      <c r="P452" s="18" t="s">
        <v>313</v>
      </c>
      <c r="Q452" s="19">
        <v>240</v>
      </c>
      <c r="R452" s="20">
        <v>0</v>
      </c>
      <c r="S452" s="42" t="s">
        <v>657</v>
      </c>
      <c r="T452" s="140">
        <v>61.7</v>
      </c>
      <c r="U452" s="34">
        <v>61.6</v>
      </c>
      <c r="V452" s="140">
        <v>0</v>
      </c>
      <c r="W452" s="34">
        <v>0</v>
      </c>
      <c r="X452" s="34">
        <v>0</v>
      </c>
      <c r="Y452" s="157">
        <v>0</v>
      </c>
      <c r="Z452" s="1"/>
    </row>
    <row r="453" spans="1:26" ht="38.25" customHeight="1">
      <c r="A453" s="199">
        <v>953</v>
      </c>
      <c r="B453" s="189"/>
      <c r="C453" s="190"/>
      <c r="D453" s="193"/>
      <c r="E453" s="192">
        <v>30403006</v>
      </c>
      <c r="F453" s="14"/>
      <c r="G453" s="16"/>
      <c r="H453" s="27"/>
      <c r="I453" s="31"/>
      <c r="J453" s="31"/>
      <c r="K453" s="15" t="s">
        <v>314</v>
      </c>
      <c r="L453" s="15" t="s">
        <v>140</v>
      </c>
      <c r="M453" s="15" t="s">
        <v>315</v>
      </c>
      <c r="N453" s="42" t="s">
        <v>97</v>
      </c>
      <c r="O453" s="42" t="s">
        <v>112</v>
      </c>
      <c r="P453" s="18" t="s">
        <v>313</v>
      </c>
      <c r="Q453" s="19">
        <v>850</v>
      </c>
      <c r="R453" s="20"/>
      <c r="S453" s="42" t="s">
        <v>657</v>
      </c>
      <c r="T453" s="140">
        <v>2</v>
      </c>
      <c r="U453" s="34">
        <v>1.9</v>
      </c>
      <c r="V453" s="140">
        <v>0</v>
      </c>
      <c r="W453" s="34">
        <v>0</v>
      </c>
      <c r="X453" s="34">
        <v>0</v>
      </c>
      <c r="Y453" s="157">
        <v>0</v>
      </c>
      <c r="Z453" s="1"/>
    </row>
    <row r="454" spans="1:26" s="324" customFormat="1" ht="14.25" customHeight="1">
      <c r="A454" s="196"/>
      <c r="B454" s="197"/>
      <c r="C454" s="198"/>
      <c r="D454" s="322"/>
      <c r="E454" s="323">
        <v>30403007</v>
      </c>
      <c r="F454" s="29"/>
      <c r="G454" s="37"/>
      <c r="H454" s="38"/>
      <c r="I454" s="116" t="s">
        <v>316</v>
      </c>
      <c r="J454" s="52"/>
      <c r="K454" s="75"/>
      <c r="L454" s="75"/>
      <c r="M454" s="75"/>
      <c r="N454" s="53"/>
      <c r="O454" s="53"/>
      <c r="P454" s="54"/>
      <c r="Q454" s="55"/>
      <c r="R454" s="39"/>
      <c r="S454" s="39"/>
      <c r="T454" s="217">
        <f aca="true" t="shared" si="66" ref="T454:Y454">SUM(T455:T460)</f>
        <v>506.4</v>
      </c>
      <c r="U454" s="217">
        <f t="shared" si="66"/>
        <v>506.2</v>
      </c>
      <c r="V454" s="217">
        <f t="shared" si="66"/>
        <v>506.4</v>
      </c>
      <c r="W454" s="224">
        <f t="shared" si="66"/>
        <v>506.4</v>
      </c>
      <c r="X454" s="224">
        <f t="shared" si="66"/>
        <v>506.4</v>
      </c>
      <c r="Y454" s="339">
        <f t="shared" si="66"/>
        <v>506.4</v>
      </c>
      <c r="Z454" s="1"/>
    </row>
    <row r="455" spans="1:26" ht="36.75" customHeight="1">
      <c r="A455" s="199">
        <v>902</v>
      </c>
      <c r="B455" s="189"/>
      <c r="C455" s="190"/>
      <c r="D455" s="193"/>
      <c r="E455" s="192">
        <v>30403007</v>
      </c>
      <c r="F455" s="14"/>
      <c r="G455" s="16"/>
      <c r="H455" s="27"/>
      <c r="I455" s="31"/>
      <c r="J455" s="31"/>
      <c r="K455" s="15" t="s">
        <v>135</v>
      </c>
      <c r="L455" s="15" t="s">
        <v>614</v>
      </c>
      <c r="M455" s="15" t="s">
        <v>136</v>
      </c>
      <c r="N455" s="135" t="s">
        <v>766</v>
      </c>
      <c r="O455" s="135" t="s">
        <v>785</v>
      </c>
      <c r="P455" s="112" t="s">
        <v>535</v>
      </c>
      <c r="Q455" s="19">
        <v>120</v>
      </c>
      <c r="R455" s="20">
        <v>0</v>
      </c>
      <c r="S455" s="135" t="s">
        <v>657</v>
      </c>
      <c r="T455" s="200">
        <v>0</v>
      </c>
      <c r="U455" s="200">
        <v>0</v>
      </c>
      <c r="V455" s="57">
        <v>474.2</v>
      </c>
      <c r="W455" s="57">
        <v>474.2</v>
      </c>
      <c r="X455" s="57">
        <v>474.2</v>
      </c>
      <c r="Y455" s="337">
        <v>474.2</v>
      </c>
      <c r="Z455" s="1"/>
    </row>
    <row r="456" spans="1:26" ht="36" customHeight="1">
      <c r="A456" s="199">
        <v>902</v>
      </c>
      <c r="B456" s="189"/>
      <c r="C456" s="190"/>
      <c r="D456" s="193"/>
      <c r="E456" s="192">
        <v>30403007</v>
      </c>
      <c r="F456" s="14"/>
      <c r="G456" s="16"/>
      <c r="H456" s="27"/>
      <c r="I456" s="31"/>
      <c r="J456" s="31"/>
      <c r="K456" s="15" t="s">
        <v>318</v>
      </c>
      <c r="L456" s="15" t="s">
        <v>614</v>
      </c>
      <c r="M456" s="15" t="s">
        <v>319</v>
      </c>
      <c r="N456" s="135" t="s">
        <v>766</v>
      </c>
      <c r="O456" s="135" t="s">
        <v>785</v>
      </c>
      <c r="P456" s="112" t="s">
        <v>535</v>
      </c>
      <c r="Q456" s="19">
        <v>240</v>
      </c>
      <c r="R456" s="20">
        <v>0</v>
      </c>
      <c r="S456" s="42" t="s">
        <v>657</v>
      </c>
      <c r="T456" s="200">
        <v>0</v>
      </c>
      <c r="U456" s="200">
        <v>0</v>
      </c>
      <c r="V456" s="57">
        <v>31.7</v>
      </c>
      <c r="W456" s="57">
        <v>32.2</v>
      </c>
      <c r="X456" s="57">
        <v>32.2</v>
      </c>
      <c r="Y456" s="337">
        <v>32.2</v>
      </c>
      <c r="Z456" s="1"/>
    </row>
    <row r="457" spans="1:26" ht="21.75" customHeight="1">
      <c r="A457" s="199">
        <v>902</v>
      </c>
      <c r="B457" s="189"/>
      <c r="C457" s="190"/>
      <c r="D457" s="193"/>
      <c r="E457" s="192">
        <v>30403007</v>
      </c>
      <c r="F457" s="14"/>
      <c r="G457" s="16"/>
      <c r="H457" s="27"/>
      <c r="I457" s="31"/>
      <c r="J457" s="31"/>
      <c r="K457" s="15" t="s">
        <v>126</v>
      </c>
      <c r="L457" s="15" t="s">
        <v>377</v>
      </c>
      <c r="M457" s="15" t="s">
        <v>804</v>
      </c>
      <c r="N457" s="135" t="s">
        <v>766</v>
      </c>
      <c r="O457" s="135" t="s">
        <v>785</v>
      </c>
      <c r="P457" s="112" t="s">
        <v>535</v>
      </c>
      <c r="Q457" s="19">
        <v>850</v>
      </c>
      <c r="R457" s="30"/>
      <c r="S457" s="42" t="s">
        <v>657</v>
      </c>
      <c r="T457" s="140">
        <v>0</v>
      </c>
      <c r="U457" s="140">
        <v>0</v>
      </c>
      <c r="V457" s="34">
        <v>0.5</v>
      </c>
      <c r="W457" s="34">
        <v>0</v>
      </c>
      <c r="X457" s="34">
        <v>0</v>
      </c>
      <c r="Y457" s="157">
        <v>0</v>
      </c>
      <c r="Z457" s="1"/>
    </row>
    <row r="458" spans="1:26" ht="24.75" customHeight="1">
      <c r="A458" s="199">
        <v>953</v>
      </c>
      <c r="B458" s="189"/>
      <c r="C458" s="190"/>
      <c r="D458" s="193"/>
      <c r="E458" s="192">
        <v>30403007</v>
      </c>
      <c r="F458" s="14"/>
      <c r="G458" s="16"/>
      <c r="H458" s="27"/>
      <c r="I458" s="31"/>
      <c r="J458" s="31"/>
      <c r="K458" s="15" t="s">
        <v>411</v>
      </c>
      <c r="L458" s="15" t="s">
        <v>346</v>
      </c>
      <c r="M458" s="15" t="s">
        <v>413</v>
      </c>
      <c r="N458" s="42" t="s">
        <v>97</v>
      </c>
      <c r="O458" s="42" t="s">
        <v>112</v>
      </c>
      <c r="P458" s="18" t="s">
        <v>317</v>
      </c>
      <c r="Q458" s="19">
        <v>120</v>
      </c>
      <c r="R458" s="20">
        <v>0</v>
      </c>
      <c r="S458" s="42" t="s">
        <v>657</v>
      </c>
      <c r="T458" s="140">
        <v>496.7</v>
      </c>
      <c r="U458" s="34">
        <v>496.6</v>
      </c>
      <c r="V458" s="34">
        <v>0</v>
      </c>
      <c r="W458" s="34">
        <v>0</v>
      </c>
      <c r="X458" s="34">
        <v>0</v>
      </c>
      <c r="Y458" s="157">
        <v>0</v>
      </c>
      <c r="Z458" s="1"/>
    </row>
    <row r="459" spans="1:26" ht="24" customHeight="1">
      <c r="A459" s="199">
        <v>953</v>
      </c>
      <c r="B459" s="189"/>
      <c r="C459" s="190"/>
      <c r="D459" s="193"/>
      <c r="E459" s="192">
        <v>30403007</v>
      </c>
      <c r="F459" s="14"/>
      <c r="G459" s="16"/>
      <c r="H459" s="27"/>
      <c r="I459" s="31"/>
      <c r="J459" s="31"/>
      <c r="K459" s="15" t="s">
        <v>320</v>
      </c>
      <c r="L459" s="15" t="s">
        <v>715</v>
      </c>
      <c r="M459" s="15" t="s">
        <v>321</v>
      </c>
      <c r="N459" s="42" t="s">
        <v>97</v>
      </c>
      <c r="O459" s="42" t="s">
        <v>112</v>
      </c>
      <c r="P459" s="18" t="s">
        <v>317</v>
      </c>
      <c r="Q459" s="19">
        <v>240</v>
      </c>
      <c r="R459" s="30"/>
      <c r="S459" s="42" t="s">
        <v>657</v>
      </c>
      <c r="T459" s="140">
        <v>9.2</v>
      </c>
      <c r="U459" s="34">
        <v>9.2</v>
      </c>
      <c r="V459" s="140">
        <v>0</v>
      </c>
      <c r="W459" s="34">
        <v>0</v>
      </c>
      <c r="X459" s="34">
        <v>0</v>
      </c>
      <c r="Y459" s="157">
        <v>0</v>
      </c>
      <c r="Z459" s="1"/>
    </row>
    <row r="460" spans="1:26" ht="33.75" customHeight="1">
      <c r="A460" s="199">
        <v>953</v>
      </c>
      <c r="B460" s="189"/>
      <c r="C460" s="190"/>
      <c r="D460" s="193"/>
      <c r="E460" s="192">
        <v>30403007</v>
      </c>
      <c r="F460" s="14"/>
      <c r="G460" s="16"/>
      <c r="H460" s="27"/>
      <c r="I460" s="31"/>
      <c r="J460" s="31"/>
      <c r="K460" s="15" t="s">
        <v>314</v>
      </c>
      <c r="L460" s="15" t="s">
        <v>140</v>
      </c>
      <c r="M460" s="15" t="s">
        <v>315</v>
      </c>
      <c r="N460" s="42" t="s">
        <v>97</v>
      </c>
      <c r="O460" s="42" t="s">
        <v>112</v>
      </c>
      <c r="P460" s="18" t="s">
        <v>317</v>
      </c>
      <c r="Q460" s="19">
        <v>850</v>
      </c>
      <c r="R460" s="20"/>
      <c r="S460" s="42" t="s">
        <v>657</v>
      </c>
      <c r="T460" s="140">
        <v>0.5</v>
      </c>
      <c r="U460" s="34">
        <v>0.4</v>
      </c>
      <c r="V460" s="140">
        <v>0</v>
      </c>
      <c r="W460" s="34">
        <v>0</v>
      </c>
      <c r="X460" s="34">
        <v>0</v>
      </c>
      <c r="Y460" s="157">
        <v>0</v>
      </c>
      <c r="Z460" s="1"/>
    </row>
    <row r="461" spans="1:26" ht="146.25">
      <c r="A461" s="159"/>
      <c r="B461" s="197"/>
      <c r="C461" s="198"/>
      <c r="D461" s="322"/>
      <c r="E461" s="323">
        <v>30405001</v>
      </c>
      <c r="F461" s="29"/>
      <c r="G461" s="37"/>
      <c r="H461" s="38"/>
      <c r="I461" s="409" t="s">
        <v>536</v>
      </c>
      <c r="J461" s="29"/>
      <c r="K461" s="442"/>
      <c r="L461" s="443"/>
      <c r="M461" s="443"/>
      <c r="N461" s="443"/>
      <c r="O461" s="443"/>
      <c r="P461" s="443"/>
      <c r="Q461" s="444"/>
      <c r="R461" s="77"/>
      <c r="S461" s="78"/>
      <c r="T461" s="224">
        <f aca="true" t="shared" si="67" ref="T461:Y461">SUM(T462:T465)</f>
        <v>0</v>
      </c>
      <c r="U461" s="224">
        <f t="shared" si="67"/>
        <v>0</v>
      </c>
      <c r="V461" s="224">
        <f t="shared" si="67"/>
        <v>0</v>
      </c>
      <c r="W461" s="224">
        <f t="shared" si="67"/>
        <v>561</v>
      </c>
      <c r="X461" s="224">
        <f t="shared" si="67"/>
        <v>462</v>
      </c>
      <c r="Y461" s="224">
        <f t="shared" si="67"/>
        <v>462</v>
      </c>
      <c r="Z461" s="1"/>
    </row>
    <row r="462" spans="1:26" ht="33.75" customHeight="1">
      <c r="A462" s="267">
        <v>902</v>
      </c>
      <c r="B462" s="189"/>
      <c r="C462" s="190"/>
      <c r="D462" s="193"/>
      <c r="E462" s="192"/>
      <c r="F462" s="14"/>
      <c r="G462" s="16"/>
      <c r="H462" s="27"/>
      <c r="I462" s="31"/>
      <c r="J462" s="14"/>
      <c r="K462" s="361" t="s">
        <v>114</v>
      </c>
      <c r="L462" s="361" t="s">
        <v>537</v>
      </c>
      <c r="M462" s="361" t="s">
        <v>116</v>
      </c>
      <c r="N462" s="135" t="s">
        <v>97</v>
      </c>
      <c r="O462" s="135" t="s">
        <v>79</v>
      </c>
      <c r="P462" s="112" t="s">
        <v>538</v>
      </c>
      <c r="Q462" s="19">
        <v>310</v>
      </c>
      <c r="R462" s="20"/>
      <c r="S462" s="135" t="s">
        <v>657</v>
      </c>
      <c r="T462" s="140">
        <v>0</v>
      </c>
      <c r="U462" s="34">
        <v>0</v>
      </c>
      <c r="V462" s="140">
        <v>0</v>
      </c>
      <c r="W462" s="34">
        <v>561</v>
      </c>
      <c r="X462" s="34">
        <v>462</v>
      </c>
      <c r="Y462" s="166">
        <v>462</v>
      </c>
      <c r="Z462" s="1"/>
    </row>
    <row r="463" spans="1:26" ht="33.75" customHeight="1">
      <c r="A463" s="267"/>
      <c r="B463" s="189"/>
      <c r="C463" s="190"/>
      <c r="D463" s="193"/>
      <c r="E463" s="192"/>
      <c r="F463" s="14"/>
      <c r="G463" s="16"/>
      <c r="H463" s="27"/>
      <c r="I463" s="31"/>
      <c r="J463" s="14"/>
      <c r="K463" s="361" t="s">
        <v>135</v>
      </c>
      <c r="L463" s="361" t="s">
        <v>614</v>
      </c>
      <c r="M463" s="361" t="s">
        <v>136</v>
      </c>
      <c r="N463" s="42"/>
      <c r="O463" s="42"/>
      <c r="P463" s="18"/>
      <c r="Q463" s="19"/>
      <c r="R463" s="20"/>
      <c r="S463" s="42"/>
      <c r="T463" s="140"/>
      <c r="U463" s="34"/>
      <c r="V463" s="140"/>
      <c r="W463" s="34"/>
      <c r="X463" s="34"/>
      <c r="Y463" s="166"/>
      <c r="Z463" s="1"/>
    </row>
    <row r="464" spans="1:26" ht="33.75" customHeight="1">
      <c r="A464" s="267"/>
      <c r="B464" s="189"/>
      <c r="C464" s="190"/>
      <c r="D464" s="193"/>
      <c r="E464" s="192"/>
      <c r="F464" s="14"/>
      <c r="G464" s="16"/>
      <c r="H464" s="27"/>
      <c r="I464" s="31"/>
      <c r="J464" s="14"/>
      <c r="K464" s="361" t="s">
        <v>60</v>
      </c>
      <c r="L464" s="361" t="s">
        <v>715</v>
      </c>
      <c r="M464" s="361" t="s">
        <v>719</v>
      </c>
      <c r="N464" s="42"/>
      <c r="O464" s="42"/>
      <c r="P464" s="18"/>
      <c r="Q464" s="19"/>
      <c r="R464" s="20"/>
      <c r="S464" s="42"/>
      <c r="T464" s="140"/>
      <c r="U464" s="34"/>
      <c r="V464" s="140"/>
      <c r="W464" s="34"/>
      <c r="X464" s="34"/>
      <c r="Y464" s="166"/>
      <c r="Z464" s="1"/>
    </row>
    <row r="465" spans="1:26" ht="33.75" customHeight="1">
      <c r="A465" s="267"/>
      <c r="B465" s="189"/>
      <c r="C465" s="190"/>
      <c r="D465" s="193"/>
      <c r="E465" s="192"/>
      <c r="F465" s="14"/>
      <c r="G465" s="16"/>
      <c r="H465" s="27"/>
      <c r="I465" s="31"/>
      <c r="J465" s="14"/>
      <c r="K465" s="361" t="s">
        <v>411</v>
      </c>
      <c r="L465" s="361" t="s">
        <v>346</v>
      </c>
      <c r="M465" s="361" t="s">
        <v>413</v>
      </c>
      <c r="N465" s="42"/>
      <c r="O465" s="42"/>
      <c r="P465" s="18"/>
      <c r="Q465" s="19"/>
      <c r="R465" s="20"/>
      <c r="S465" s="42"/>
      <c r="T465" s="140"/>
      <c r="U465" s="34"/>
      <c r="V465" s="140"/>
      <c r="W465" s="34"/>
      <c r="X465" s="34"/>
      <c r="Y465" s="166"/>
      <c r="Z465" s="1"/>
    </row>
    <row r="466" spans="1:26" s="324" customFormat="1" ht="75" customHeight="1">
      <c r="A466" s="159"/>
      <c r="B466" s="197"/>
      <c r="C466" s="198"/>
      <c r="D466" s="322"/>
      <c r="E466" s="323">
        <v>30405002</v>
      </c>
      <c r="F466" s="29"/>
      <c r="G466" s="37"/>
      <c r="H466" s="38"/>
      <c r="I466" s="109" t="s">
        <v>758</v>
      </c>
      <c r="J466" s="29"/>
      <c r="K466" s="442"/>
      <c r="L466" s="443"/>
      <c r="M466" s="443"/>
      <c r="N466" s="443"/>
      <c r="O466" s="443"/>
      <c r="P466" s="443"/>
      <c r="Q466" s="444"/>
      <c r="R466" s="77"/>
      <c r="S466" s="78"/>
      <c r="T466" s="224">
        <f aca="true" t="shared" si="68" ref="T466:Y466">SUM(T467:T469)</f>
        <v>5.2</v>
      </c>
      <c r="U466" s="224">
        <f t="shared" si="68"/>
        <v>5.2</v>
      </c>
      <c r="V466" s="224">
        <f t="shared" si="68"/>
        <v>5.2</v>
      </c>
      <c r="W466" s="224">
        <f t="shared" si="68"/>
        <v>5.2</v>
      </c>
      <c r="X466" s="224">
        <f t="shared" si="68"/>
        <v>0</v>
      </c>
      <c r="Y466" s="325">
        <f t="shared" si="68"/>
        <v>5.2</v>
      </c>
      <c r="Z466" s="1"/>
    </row>
    <row r="467" spans="1:26" ht="36" customHeight="1">
      <c r="A467" s="188">
        <v>902</v>
      </c>
      <c r="B467" s="189"/>
      <c r="C467" s="190"/>
      <c r="D467" s="193"/>
      <c r="E467" s="192">
        <v>30405002</v>
      </c>
      <c r="F467" s="14"/>
      <c r="G467" s="16"/>
      <c r="H467" s="27"/>
      <c r="I467" s="31"/>
      <c r="J467" s="15"/>
      <c r="K467" s="15" t="s">
        <v>135</v>
      </c>
      <c r="L467" s="15" t="s">
        <v>614</v>
      </c>
      <c r="M467" s="15" t="s">
        <v>136</v>
      </c>
      <c r="N467" s="42" t="s">
        <v>97</v>
      </c>
      <c r="O467" s="42" t="s">
        <v>79</v>
      </c>
      <c r="P467" s="18" t="s">
        <v>44</v>
      </c>
      <c r="Q467" s="19">
        <v>310</v>
      </c>
      <c r="R467" s="20">
        <v>0</v>
      </c>
      <c r="S467" s="135" t="s">
        <v>657</v>
      </c>
      <c r="T467" s="34">
        <v>5.2</v>
      </c>
      <c r="U467" s="34">
        <v>5.2</v>
      </c>
      <c r="V467" s="34">
        <v>5.2</v>
      </c>
      <c r="W467" s="34">
        <v>5.2</v>
      </c>
      <c r="X467" s="34">
        <v>0</v>
      </c>
      <c r="Y467" s="166">
        <v>5.2</v>
      </c>
      <c r="Z467" s="1"/>
    </row>
    <row r="468" spans="1:26" ht="36" customHeight="1">
      <c r="A468" s="188"/>
      <c r="B468" s="189"/>
      <c r="C468" s="190"/>
      <c r="D468" s="193"/>
      <c r="E468" s="192">
        <v>30405002</v>
      </c>
      <c r="F468" s="14"/>
      <c r="G468" s="16"/>
      <c r="H468" s="27"/>
      <c r="I468" s="31"/>
      <c r="J468" s="15"/>
      <c r="K468" s="15" t="s">
        <v>60</v>
      </c>
      <c r="L468" s="15" t="s">
        <v>715</v>
      </c>
      <c r="M468" s="15" t="s">
        <v>719</v>
      </c>
      <c r="N468" s="17"/>
      <c r="O468" s="17"/>
      <c r="P468" s="18"/>
      <c r="Q468" s="19"/>
      <c r="R468" s="20"/>
      <c r="S468" s="42"/>
      <c r="T468" s="34"/>
      <c r="U468" s="34"/>
      <c r="V468" s="34"/>
      <c r="W468" s="34"/>
      <c r="X468" s="34"/>
      <c r="Y468" s="166"/>
      <c r="Z468" s="1"/>
    </row>
    <row r="469" spans="1:26" ht="25.5" customHeight="1">
      <c r="A469" s="188"/>
      <c r="B469" s="189"/>
      <c r="C469" s="190"/>
      <c r="D469" s="193"/>
      <c r="E469" s="192">
        <v>30405002</v>
      </c>
      <c r="F469" s="14"/>
      <c r="G469" s="16"/>
      <c r="H469" s="27"/>
      <c r="I469" s="31"/>
      <c r="J469" s="15"/>
      <c r="K469" s="15" t="s">
        <v>126</v>
      </c>
      <c r="L469" s="15" t="s">
        <v>377</v>
      </c>
      <c r="M469" s="15" t="s">
        <v>804</v>
      </c>
      <c r="N469" s="17"/>
      <c r="O469" s="17"/>
      <c r="P469" s="18"/>
      <c r="Q469" s="19"/>
      <c r="R469" s="20"/>
      <c r="S469" s="42"/>
      <c r="T469" s="34"/>
      <c r="U469" s="34"/>
      <c r="V469" s="34"/>
      <c r="W469" s="34"/>
      <c r="X469" s="34"/>
      <c r="Y469" s="166"/>
      <c r="Z469" s="1"/>
    </row>
    <row r="470" spans="1:26" ht="23.25" customHeight="1">
      <c r="A470" s="188"/>
      <c r="B470" s="189"/>
      <c r="C470" s="190"/>
      <c r="D470" s="193"/>
      <c r="E470" s="192">
        <v>30405002</v>
      </c>
      <c r="F470" s="14"/>
      <c r="G470" s="16"/>
      <c r="H470" s="27"/>
      <c r="I470" s="31"/>
      <c r="J470" s="15"/>
      <c r="K470" s="15" t="s">
        <v>411</v>
      </c>
      <c r="L470" s="15" t="s">
        <v>346</v>
      </c>
      <c r="M470" s="15" t="s">
        <v>413</v>
      </c>
      <c r="N470" s="17"/>
      <c r="O470" s="17"/>
      <c r="P470" s="18"/>
      <c r="Q470" s="19"/>
      <c r="R470" s="20"/>
      <c r="S470" s="42"/>
      <c r="T470" s="34"/>
      <c r="U470" s="34"/>
      <c r="V470" s="34"/>
      <c r="W470" s="34"/>
      <c r="X470" s="34"/>
      <c r="Y470" s="166"/>
      <c r="Z470" s="1"/>
    </row>
    <row r="471" spans="1:26" s="324" customFormat="1" ht="55.5" customHeight="1">
      <c r="A471" s="196"/>
      <c r="B471" s="197">
        <v>30203000</v>
      </c>
      <c r="C471" s="198" t="s">
        <v>612</v>
      </c>
      <c r="D471" s="322"/>
      <c r="E471" s="323">
        <v>30405003</v>
      </c>
      <c r="F471" s="29" t="s">
        <v>130</v>
      </c>
      <c r="G471" s="466"/>
      <c r="H471" s="467"/>
      <c r="I471" s="116" t="s">
        <v>322</v>
      </c>
      <c r="J471" s="116"/>
      <c r="K471" s="468"/>
      <c r="L471" s="468"/>
      <c r="M471" s="468"/>
      <c r="N471" s="468"/>
      <c r="O471" s="468"/>
      <c r="P471" s="468"/>
      <c r="Q471" s="468"/>
      <c r="R471" s="469"/>
      <c r="S471" s="116"/>
      <c r="T471" s="343">
        <f aca="true" t="shared" si="69" ref="T471:Y471">SUM(T472:T473)</f>
        <v>5.7</v>
      </c>
      <c r="U471" s="343">
        <f t="shared" si="69"/>
        <v>0</v>
      </c>
      <c r="V471" s="343">
        <f t="shared" si="69"/>
        <v>9.4</v>
      </c>
      <c r="W471" s="298">
        <f t="shared" si="69"/>
        <v>9.8</v>
      </c>
      <c r="X471" s="298">
        <f t="shared" si="69"/>
        <v>9.8</v>
      </c>
      <c r="Y471" s="336">
        <f t="shared" si="69"/>
        <v>9.8</v>
      </c>
      <c r="Z471" s="1"/>
    </row>
    <row r="472" spans="1:26" ht="22.5" customHeight="1">
      <c r="A472" s="199">
        <v>902</v>
      </c>
      <c r="B472" s="189">
        <v>30200000</v>
      </c>
      <c r="C472" s="190" t="s">
        <v>612</v>
      </c>
      <c r="D472" s="191">
        <v>30203000</v>
      </c>
      <c r="E472" s="192">
        <v>30405003</v>
      </c>
      <c r="F472" s="15" t="s">
        <v>130</v>
      </c>
      <c r="G472" s="16">
        <v>1</v>
      </c>
      <c r="H472" s="16">
        <v>410</v>
      </c>
      <c r="I472" s="15"/>
      <c r="J472" s="15"/>
      <c r="K472" s="15" t="s">
        <v>126</v>
      </c>
      <c r="L472" s="15" t="s">
        <v>377</v>
      </c>
      <c r="M472" s="15" t="s">
        <v>804</v>
      </c>
      <c r="N472" s="42" t="s">
        <v>761</v>
      </c>
      <c r="O472" s="42" t="s">
        <v>761</v>
      </c>
      <c r="P472" s="18" t="s">
        <v>323</v>
      </c>
      <c r="Q472" s="19">
        <v>240</v>
      </c>
      <c r="R472" s="20">
        <v>310</v>
      </c>
      <c r="S472" s="42" t="s">
        <v>657</v>
      </c>
      <c r="T472" s="34">
        <v>0</v>
      </c>
      <c r="U472" s="34">
        <v>0</v>
      </c>
      <c r="V472" s="34">
        <v>9.4</v>
      </c>
      <c r="W472" s="34">
        <v>9.8</v>
      </c>
      <c r="X472" s="34">
        <v>9.8</v>
      </c>
      <c r="Y472" s="157">
        <v>9.8</v>
      </c>
      <c r="Z472" s="1"/>
    </row>
    <row r="473" spans="1:26" ht="26.25" customHeight="1">
      <c r="A473" s="199">
        <v>953</v>
      </c>
      <c r="B473" s="189">
        <v>30200000</v>
      </c>
      <c r="C473" s="190" t="s">
        <v>612</v>
      </c>
      <c r="D473" s="191">
        <v>30203000</v>
      </c>
      <c r="E473" s="192">
        <v>30405003</v>
      </c>
      <c r="F473" s="15" t="s">
        <v>130</v>
      </c>
      <c r="G473" s="16">
        <v>1</v>
      </c>
      <c r="H473" s="16">
        <v>602</v>
      </c>
      <c r="I473" s="15"/>
      <c r="J473" s="15"/>
      <c r="K473" s="15" t="s">
        <v>411</v>
      </c>
      <c r="L473" s="15" t="s">
        <v>346</v>
      </c>
      <c r="M473" s="15" t="s">
        <v>413</v>
      </c>
      <c r="N473" s="135" t="s">
        <v>761</v>
      </c>
      <c r="O473" s="135" t="s">
        <v>761</v>
      </c>
      <c r="P473" s="135" t="s">
        <v>323</v>
      </c>
      <c r="Q473" s="135" t="s">
        <v>223</v>
      </c>
      <c r="R473" s="42"/>
      <c r="S473" s="135" t="s">
        <v>657</v>
      </c>
      <c r="T473" s="140">
        <v>5.7</v>
      </c>
      <c r="U473" s="34">
        <v>0</v>
      </c>
      <c r="V473" s="140">
        <v>0</v>
      </c>
      <c r="W473" s="34">
        <v>0</v>
      </c>
      <c r="X473" s="34">
        <v>0</v>
      </c>
      <c r="Y473" s="157">
        <v>0</v>
      </c>
      <c r="Z473" s="1"/>
    </row>
    <row r="474" spans="1:27" s="324" customFormat="1" ht="129" customHeight="1">
      <c r="A474" s="196"/>
      <c r="B474" s="197"/>
      <c r="C474" s="198"/>
      <c r="D474" s="322"/>
      <c r="E474" s="323">
        <v>30405004</v>
      </c>
      <c r="F474" s="29"/>
      <c r="G474" s="37"/>
      <c r="H474" s="38"/>
      <c r="I474" s="116" t="s">
        <v>324</v>
      </c>
      <c r="J474" s="52"/>
      <c r="K474" s="75"/>
      <c r="L474" s="75"/>
      <c r="M474" s="75"/>
      <c r="N474" s="53"/>
      <c r="O474" s="53"/>
      <c r="P474" s="54"/>
      <c r="Q474" s="55"/>
      <c r="R474" s="39"/>
      <c r="S474" s="39"/>
      <c r="T474" s="217">
        <f aca="true" t="shared" si="70" ref="T474:Y474">SUM(T475:T480)</f>
        <v>648.2</v>
      </c>
      <c r="U474" s="217">
        <f t="shared" si="70"/>
        <v>648</v>
      </c>
      <c r="V474" s="217">
        <f t="shared" si="70"/>
        <v>662.0000000000001</v>
      </c>
      <c r="W474" s="224">
        <f t="shared" si="70"/>
        <v>662</v>
      </c>
      <c r="X474" s="224">
        <f t="shared" si="70"/>
        <v>662</v>
      </c>
      <c r="Y474" s="339">
        <f t="shared" si="70"/>
        <v>662</v>
      </c>
      <c r="Z474" s="1"/>
      <c r="AA474" s="354"/>
    </row>
    <row r="475" spans="1:26" ht="34.5" customHeight="1">
      <c r="A475" s="199">
        <v>902</v>
      </c>
      <c r="B475" s="189"/>
      <c r="C475" s="190"/>
      <c r="D475" s="193"/>
      <c r="E475" s="192">
        <v>30405004</v>
      </c>
      <c r="F475" s="14"/>
      <c r="G475" s="16"/>
      <c r="H475" s="27"/>
      <c r="I475" s="31"/>
      <c r="J475" s="31"/>
      <c r="K475" s="15" t="s">
        <v>135</v>
      </c>
      <c r="L475" s="15" t="s">
        <v>614</v>
      </c>
      <c r="M475" s="15" t="s">
        <v>136</v>
      </c>
      <c r="N475" s="135" t="s">
        <v>766</v>
      </c>
      <c r="O475" s="135" t="s">
        <v>785</v>
      </c>
      <c r="P475" s="112" t="s">
        <v>539</v>
      </c>
      <c r="Q475" s="19">
        <v>120</v>
      </c>
      <c r="R475" s="20">
        <v>0</v>
      </c>
      <c r="S475" s="135" t="s">
        <v>657</v>
      </c>
      <c r="T475" s="200">
        <v>0</v>
      </c>
      <c r="U475" s="200">
        <v>0</v>
      </c>
      <c r="V475" s="34">
        <v>649.6</v>
      </c>
      <c r="W475" s="34">
        <v>653.9</v>
      </c>
      <c r="X475" s="34">
        <v>653.9</v>
      </c>
      <c r="Y475" s="157">
        <v>653.9</v>
      </c>
      <c r="Z475" s="1"/>
    </row>
    <row r="476" spans="1:26" ht="24.75" customHeight="1">
      <c r="A476" s="199">
        <v>902</v>
      </c>
      <c r="B476" s="189"/>
      <c r="C476" s="190"/>
      <c r="D476" s="193"/>
      <c r="E476" s="192">
        <v>30405004</v>
      </c>
      <c r="F476" s="14"/>
      <c r="G476" s="16"/>
      <c r="H476" s="27"/>
      <c r="I476" s="31"/>
      <c r="J476" s="31"/>
      <c r="K476" s="15" t="s">
        <v>126</v>
      </c>
      <c r="L476" s="15" t="s">
        <v>377</v>
      </c>
      <c r="M476" s="15" t="s">
        <v>804</v>
      </c>
      <c r="N476" s="135" t="s">
        <v>766</v>
      </c>
      <c r="O476" s="135" t="s">
        <v>785</v>
      </c>
      <c r="P476" s="112" t="s">
        <v>539</v>
      </c>
      <c r="Q476" s="19">
        <v>240</v>
      </c>
      <c r="R476" s="30"/>
      <c r="S476" s="42" t="s">
        <v>657</v>
      </c>
      <c r="T476" s="140">
        <v>0</v>
      </c>
      <c r="U476" s="140">
        <v>0</v>
      </c>
      <c r="V476" s="34">
        <v>11.7</v>
      </c>
      <c r="W476" s="34">
        <v>8.1</v>
      </c>
      <c r="X476" s="34">
        <v>8.1</v>
      </c>
      <c r="Y476" s="157">
        <v>8.1</v>
      </c>
      <c r="Z476" s="1"/>
    </row>
    <row r="477" spans="1:26" ht="24.75" customHeight="1">
      <c r="A477" s="199">
        <v>902</v>
      </c>
      <c r="B477" s="189"/>
      <c r="C477" s="190"/>
      <c r="D477" s="193"/>
      <c r="E477" s="192">
        <v>30405004</v>
      </c>
      <c r="F477" s="14"/>
      <c r="G477" s="16"/>
      <c r="H477" s="27"/>
      <c r="I477" s="31"/>
      <c r="J477" s="31"/>
      <c r="K477" s="15" t="s">
        <v>411</v>
      </c>
      <c r="L477" s="15" t="s">
        <v>346</v>
      </c>
      <c r="M477" s="15" t="s">
        <v>413</v>
      </c>
      <c r="N477" s="135" t="s">
        <v>766</v>
      </c>
      <c r="O477" s="135" t="s">
        <v>785</v>
      </c>
      <c r="P477" s="112" t="s">
        <v>539</v>
      </c>
      <c r="Q477" s="19">
        <v>850</v>
      </c>
      <c r="R477" s="30"/>
      <c r="S477" s="135" t="s">
        <v>657</v>
      </c>
      <c r="T477" s="140">
        <v>0</v>
      </c>
      <c r="U477" s="140">
        <v>0</v>
      </c>
      <c r="V477" s="34">
        <v>0.7</v>
      </c>
      <c r="W477" s="34">
        <v>0</v>
      </c>
      <c r="X477" s="34">
        <v>0</v>
      </c>
      <c r="Y477" s="157">
        <v>0</v>
      </c>
      <c r="Z477" s="1"/>
    </row>
    <row r="478" spans="1:26" ht="24.75" customHeight="1">
      <c r="A478" s="199">
        <v>953</v>
      </c>
      <c r="B478" s="189"/>
      <c r="C478" s="190"/>
      <c r="D478" s="193"/>
      <c r="E478" s="192">
        <v>30405004</v>
      </c>
      <c r="F478" s="14"/>
      <c r="G478" s="16"/>
      <c r="H478" s="27"/>
      <c r="I478" s="31"/>
      <c r="J478" s="31"/>
      <c r="K478" s="15" t="s">
        <v>314</v>
      </c>
      <c r="L478" s="15" t="s">
        <v>140</v>
      </c>
      <c r="M478" s="15" t="s">
        <v>315</v>
      </c>
      <c r="N478" s="42" t="s">
        <v>97</v>
      </c>
      <c r="O478" s="42" t="s">
        <v>112</v>
      </c>
      <c r="P478" s="18" t="s">
        <v>325</v>
      </c>
      <c r="Q478" s="19">
        <v>120</v>
      </c>
      <c r="R478" s="20">
        <v>0</v>
      </c>
      <c r="S478" s="135" t="s">
        <v>657</v>
      </c>
      <c r="T478" s="140">
        <v>636.5</v>
      </c>
      <c r="U478" s="140">
        <v>636.4</v>
      </c>
      <c r="V478" s="34">
        <v>0</v>
      </c>
      <c r="W478" s="34">
        <v>0</v>
      </c>
      <c r="X478" s="34">
        <v>0</v>
      </c>
      <c r="Y478" s="157">
        <v>0</v>
      </c>
      <c r="Z478" s="1"/>
    </row>
    <row r="479" spans="1:26" ht="24.75" customHeight="1">
      <c r="A479" s="199">
        <v>953</v>
      </c>
      <c r="B479" s="189"/>
      <c r="C479" s="190"/>
      <c r="D479" s="193"/>
      <c r="E479" s="192">
        <v>30405004</v>
      </c>
      <c r="F479" s="14"/>
      <c r="G479" s="16"/>
      <c r="H479" s="27"/>
      <c r="I479" s="31"/>
      <c r="J479" s="31"/>
      <c r="K479" s="15"/>
      <c r="L479" s="15"/>
      <c r="M479" s="15"/>
      <c r="N479" s="42" t="s">
        <v>97</v>
      </c>
      <c r="O479" s="42" t="s">
        <v>112</v>
      </c>
      <c r="P479" s="18" t="s">
        <v>325</v>
      </c>
      <c r="Q479" s="19">
        <v>240</v>
      </c>
      <c r="R479" s="30"/>
      <c r="S479" s="42" t="s">
        <v>657</v>
      </c>
      <c r="T479" s="140">
        <v>11</v>
      </c>
      <c r="U479" s="140">
        <v>11</v>
      </c>
      <c r="V479" s="34">
        <v>0</v>
      </c>
      <c r="W479" s="34">
        <v>0</v>
      </c>
      <c r="X479" s="34">
        <v>0</v>
      </c>
      <c r="Y479" s="157">
        <v>0</v>
      </c>
      <c r="Z479" s="1"/>
    </row>
    <row r="480" spans="1:26" ht="24.75" customHeight="1">
      <c r="A480" s="199">
        <v>953</v>
      </c>
      <c r="B480" s="189"/>
      <c r="C480" s="190"/>
      <c r="D480" s="193"/>
      <c r="E480" s="192">
        <v>30405004</v>
      </c>
      <c r="F480" s="14"/>
      <c r="G480" s="16"/>
      <c r="H480" s="27"/>
      <c r="I480" s="31"/>
      <c r="J480" s="31"/>
      <c r="K480" s="15"/>
      <c r="L480" s="15"/>
      <c r="M480" s="15"/>
      <c r="N480" s="42" t="s">
        <v>97</v>
      </c>
      <c r="O480" s="42" t="s">
        <v>112</v>
      </c>
      <c r="P480" s="18" t="s">
        <v>325</v>
      </c>
      <c r="Q480" s="19">
        <v>850</v>
      </c>
      <c r="R480" s="30"/>
      <c r="S480" s="135" t="s">
        <v>657</v>
      </c>
      <c r="T480" s="140">
        <v>0.7</v>
      </c>
      <c r="U480" s="140">
        <v>0.6</v>
      </c>
      <c r="V480" s="34">
        <v>0</v>
      </c>
      <c r="W480" s="34">
        <v>0</v>
      </c>
      <c r="X480" s="34">
        <v>0</v>
      </c>
      <c r="Y480" s="157">
        <v>0</v>
      </c>
      <c r="Z480" s="1"/>
    </row>
    <row r="481" spans="1:26" s="324" customFormat="1" ht="60.75" customHeight="1">
      <c r="A481" s="159"/>
      <c r="B481" s="197">
        <v>30203000</v>
      </c>
      <c r="C481" s="198" t="s">
        <v>612</v>
      </c>
      <c r="D481" s="322"/>
      <c r="E481" s="323">
        <v>30405005</v>
      </c>
      <c r="F481" s="136" t="s">
        <v>130</v>
      </c>
      <c r="G481" s="470"/>
      <c r="H481" s="471"/>
      <c r="I481" s="116" t="s">
        <v>154</v>
      </c>
      <c r="J481" s="116"/>
      <c r="K481" s="468"/>
      <c r="L481" s="468"/>
      <c r="M481" s="468"/>
      <c r="N481" s="468"/>
      <c r="O481" s="468"/>
      <c r="P481" s="468"/>
      <c r="Q481" s="468"/>
      <c r="R481" s="469"/>
      <c r="S481" s="116"/>
      <c r="T481" s="298">
        <f aca="true" t="shared" si="71" ref="T481:Y481">SUM(T482:T483)</f>
        <v>33707.4</v>
      </c>
      <c r="U481" s="298">
        <f t="shared" si="71"/>
        <v>33674.9</v>
      </c>
      <c r="V481" s="298">
        <f t="shared" si="71"/>
        <v>4602.7</v>
      </c>
      <c r="W481" s="298">
        <f t="shared" si="71"/>
        <v>8054.7</v>
      </c>
      <c r="X481" s="298">
        <f t="shared" si="71"/>
        <v>8054.7</v>
      </c>
      <c r="Y481" s="333">
        <f t="shared" si="71"/>
        <v>6904.1</v>
      </c>
      <c r="Z481" s="1"/>
    </row>
    <row r="482" spans="1:26" ht="35.25" customHeight="1">
      <c r="A482" s="188">
        <v>902</v>
      </c>
      <c r="B482" s="189">
        <v>30200000</v>
      </c>
      <c r="C482" s="190" t="s">
        <v>612</v>
      </c>
      <c r="D482" s="191">
        <v>30203000</v>
      </c>
      <c r="E482" s="192">
        <v>30405005</v>
      </c>
      <c r="F482" s="15" t="s">
        <v>130</v>
      </c>
      <c r="G482" s="16">
        <v>1</v>
      </c>
      <c r="H482" s="16">
        <v>410</v>
      </c>
      <c r="I482" s="15"/>
      <c r="J482" s="15"/>
      <c r="K482" s="15" t="s">
        <v>131</v>
      </c>
      <c r="L482" s="15" t="s">
        <v>132</v>
      </c>
      <c r="M482" s="15" t="s">
        <v>133</v>
      </c>
      <c r="N482" s="42" t="s">
        <v>177</v>
      </c>
      <c r="O482" s="42" t="s">
        <v>766</v>
      </c>
      <c r="P482" s="18" t="s">
        <v>366</v>
      </c>
      <c r="Q482" s="19">
        <v>410</v>
      </c>
      <c r="R482" s="20">
        <v>310</v>
      </c>
      <c r="S482" s="135" t="s">
        <v>657</v>
      </c>
      <c r="T482" s="34">
        <v>0</v>
      </c>
      <c r="U482" s="34">
        <v>0</v>
      </c>
      <c r="V482" s="34">
        <v>0</v>
      </c>
      <c r="W482" s="34">
        <v>3452</v>
      </c>
      <c r="X482" s="34">
        <v>3452</v>
      </c>
      <c r="Y482" s="157">
        <v>2301.4</v>
      </c>
      <c r="Z482" s="1"/>
    </row>
    <row r="483" spans="1:26" ht="35.25" customHeight="1">
      <c r="A483" s="188">
        <v>902</v>
      </c>
      <c r="B483" s="189">
        <v>30200000</v>
      </c>
      <c r="C483" s="190" t="s">
        <v>612</v>
      </c>
      <c r="D483" s="191">
        <v>30203000</v>
      </c>
      <c r="E483" s="192">
        <v>30405005</v>
      </c>
      <c r="F483" s="15" t="s">
        <v>130</v>
      </c>
      <c r="G483" s="16">
        <v>1</v>
      </c>
      <c r="H483" s="16">
        <v>602</v>
      </c>
      <c r="I483" s="15"/>
      <c r="J483" s="15"/>
      <c r="K483" s="15" t="s">
        <v>60</v>
      </c>
      <c r="L483" s="15" t="s">
        <v>715</v>
      </c>
      <c r="M483" s="15" t="s">
        <v>719</v>
      </c>
      <c r="N483" s="42" t="s">
        <v>177</v>
      </c>
      <c r="O483" s="42" t="s">
        <v>766</v>
      </c>
      <c r="P483" s="18" t="s">
        <v>367</v>
      </c>
      <c r="Q483" s="19">
        <v>410</v>
      </c>
      <c r="R483" s="20">
        <v>310</v>
      </c>
      <c r="S483" s="135" t="s">
        <v>657</v>
      </c>
      <c r="T483" s="34">
        <v>33707.4</v>
      </c>
      <c r="U483" s="34">
        <v>33674.9</v>
      </c>
      <c r="V483" s="34">
        <v>4602.7</v>
      </c>
      <c r="W483" s="34">
        <v>4602.7</v>
      </c>
      <c r="X483" s="34">
        <v>4602.7</v>
      </c>
      <c r="Y483" s="157">
        <v>4602.7</v>
      </c>
      <c r="Z483" s="1"/>
    </row>
    <row r="484" spans="1:26" ht="25.5" customHeight="1">
      <c r="A484" s="188"/>
      <c r="B484" s="189">
        <v>30200000</v>
      </c>
      <c r="C484" s="190" t="s">
        <v>612</v>
      </c>
      <c r="D484" s="191">
        <v>30203000</v>
      </c>
      <c r="E484" s="192">
        <v>30405005</v>
      </c>
      <c r="F484" s="14"/>
      <c r="G484" s="16"/>
      <c r="H484" s="27"/>
      <c r="I484" s="31"/>
      <c r="J484" s="31"/>
      <c r="K484" s="15" t="s">
        <v>126</v>
      </c>
      <c r="L484" s="15" t="s">
        <v>377</v>
      </c>
      <c r="M484" s="15" t="s">
        <v>804</v>
      </c>
      <c r="N484" s="42"/>
      <c r="O484" s="42"/>
      <c r="P484" s="18"/>
      <c r="Q484" s="19"/>
      <c r="R484" s="30"/>
      <c r="S484" s="30"/>
      <c r="T484" s="34"/>
      <c r="U484" s="34"/>
      <c r="V484" s="34"/>
      <c r="W484" s="34"/>
      <c r="X484" s="34"/>
      <c r="Y484" s="166"/>
      <c r="Z484" s="1"/>
    </row>
    <row r="485" spans="1:26" ht="27" customHeight="1">
      <c r="A485" s="188"/>
      <c r="B485" s="189">
        <v>30200000</v>
      </c>
      <c r="C485" s="190" t="s">
        <v>612</v>
      </c>
      <c r="D485" s="191">
        <v>30203000</v>
      </c>
      <c r="E485" s="192">
        <v>30405005</v>
      </c>
      <c r="F485" s="14"/>
      <c r="G485" s="16"/>
      <c r="H485" s="27"/>
      <c r="I485" s="31"/>
      <c r="J485" s="31"/>
      <c r="K485" s="15" t="s">
        <v>411</v>
      </c>
      <c r="L485" s="15" t="s">
        <v>346</v>
      </c>
      <c r="M485" s="15" t="s">
        <v>413</v>
      </c>
      <c r="N485" s="17"/>
      <c r="O485" s="17"/>
      <c r="P485" s="18"/>
      <c r="Q485" s="19"/>
      <c r="R485" s="30"/>
      <c r="S485" s="30"/>
      <c r="T485" s="34"/>
      <c r="U485" s="34"/>
      <c r="V485" s="34"/>
      <c r="W485" s="34"/>
      <c r="X485" s="34"/>
      <c r="Y485" s="166"/>
      <c r="Z485" s="1"/>
    </row>
    <row r="486" spans="1:26" ht="34.5" customHeight="1">
      <c r="A486" s="188"/>
      <c r="B486" s="189">
        <v>30200000</v>
      </c>
      <c r="C486" s="190" t="s">
        <v>612</v>
      </c>
      <c r="D486" s="191">
        <v>30203000</v>
      </c>
      <c r="E486" s="192">
        <v>30405005</v>
      </c>
      <c r="F486" s="14"/>
      <c r="G486" s="16"/>
      <c r="H486" s="27"/>
      <c r="I486" s="31"/>
      <c r="J486" s="31"/>
      <c r="K486" s="15" t="s">
        <v>445</v>
      </c>
      <c r="L486" s="15" t="s">
        <v>280</v>
      </c>
      <c r="M486" s="15" t="s">
        <v>51</v>
      </c>
      <c r="N486" s="17"/>
      <c r="O486" s="17"/>
      <c r="P486" s="18"/>
      <c r="Q486" s="19"/>
      <c r="R486" s="30"/>
      <c r="S486" s="30"/>
      <c r="T486" s="34"/>
      <c r="U486" s="34"/>
      <c r="V486" s="34"/>
      <c r="W486" s="34"/>
      <c r="X486" s="34"/>
      <c r="Y486" s="166"/>
      <c r="Z486" s="1"/>
    </row>
    <row r="487" spans="1:26" s="324" customFormat="1" ht="33.75" customHeight="1">
      <c r="A487" s="159"/>
      <c r="B487" s="197"/>
      <c r="C487" s="198"/>
      <c r="D487" s="322"/>
      <c r="E487" s="323">
        <v>30409001</v>
      </c>
      <c r="F487" s="29"/>
      <c r="G487" s="37"/>
      <c r="H487" s="38"/>
      <c r="I487" s="109" t="s">
        <v>326</v>
      </c>
      <c r="J487" s="29"/>
      <c r="K487" s="442"/>
      <c r="L487" s="443"/>
      <c r="M487" s="443"/>
      <c r="N487" s="443"/>
      <c r="O487" s="443"/>
      <c r="P487" s="443"/>
      <c r="Q487" s="444"/>
      <c r="R487" s="77"/>
      <c r="S487" s="78"/>
      <c r="T487" s="224">
        <f aca="true" t="shared" si="72" ref="T487:Y487">SUM(T488:T492)</f>
        <v>0</v>
      </c>
      <c r="U487" s="224">
        <f t="shared" si="72"/>
        <v>0</v>
      </c>
      <c r="V487" s="224">
        <f t="shared" si="72"/>
        <v>500</v>
      </c>
      <c r="W487" s="224">
        <f t="shared" si="72"/>
        <v>0</v>
      </c>
      <c r="X487" s="224">
        <f t="shared" si="72"/>
        <v>500</v>
      </c>
      <c r="Y487" s="325">
        <f t="shared" si="72"/>
        <v>500</v>
      </c>
      <c r="Z487" s="1"/>
    </row>
    <row r="488" spans="1:26" s="216" customFormat="1" ht="36" customHeight="1">
      <c r="A488" s="281">
        <v>902</v>
      </c>
      <c r="B488" s="189"/>
      <c r="C488" s="190"/>
      <c r="D488" s="193"/>
      <c r="E488" s="192">
        <v>30409001</v>
      </c>
      <c r="F488" s="14"/>
      <c r="G488" s="16"/>
      <c r="H488" s="27"/>
      <c r="I488" s="31"/>
      <c r="J488" s="15"/>
      <c r="K488" s="15" t="s">
        <v>402</v>
      </c>
      <c r="L488" s="15" t="s">
        <v>403</v>
      </c>
      <c r="M488" s="15" t="s">
        <v>404</v>
      </c>
      <c r="N488" s="42" t="s">
        <v>765</v>
      </c>
      <c r="O488" s="42" t="s">
        <v>765</v>
      </c>
      <c r="P488" s="112" t="s">
        <v>540</v>
      </c>
      <c r="Q488" s="19">
        <v>610</v>
      </c>
      <c r="R488" s="20">
        <v>0</v>
      </c>
      <c r="S488" s="135" t="s">
        <v>657</v>
      </c>
      <c r="T488" s="34">
        <v>0</v>
      </c>
      <c r="U488" s="34">
        <v>0</v>
      </c>
      <c r="V488" s="34">
        <v>500</v>
      </c>
      <c r="W488" s="34">
        <v>0</v>
      </c>
      <c r="X488" s="34">
        <v>500</v>
      </c>
      <c r="Y488" s="157">
        <v>500</v>
      </c>
      <c r="Z488" s="222"/>
    </row>
    <row r="489" spans="1:26" ht="25.5" customHeight="1">
      <c r="A489" s="188"/>
      <c r="B489" s="189"/>
      <c r="C489" s="190"/>
      <c r="D489" s="193"/>
      <c r="E489" s="192">
        <v>30409001</v>
      </c>
      <c r="F489" s="14"/>
      <c r="G489" s="16"/>
      <c r="H489" s="27"/>
      <c r="I489" s="15"/>
      <c r="J489" s="15"/>
      <c r="K489" s="15" t="s">
        <v>126</v>
      </c>
      <c r="L489" s="15" t="s">
        <v>377</v>
      </c>
      <c r="M489" s="15" t="s">
        <v>804</v>
      </c>
      <c r="N489" s="17"/>
      <c r="O489" s="17"/>
      <c r="P489" s="18"/>
      <c r="Q489" s="19"/>
      <c r="R489" s="20"/>
      <c r="S489" s="42"/>
      <c r="T489" s="34"/>
      <c r="U489" s="34"/>
      <c r="V489" s="34"/>
      <c r="W489" s="34"/>
      <c r="X489" s="34"/>
      <c r="Y489" s="166"/>
      <c r="Z489" s="1"/>
    </row>
    <row r="490" spans="1:26" ht="26.25" customHeight="1">
      <c r="A490" s="188"/>
      <c r="B490" s="189"/>
      <c r="C490" s="190"/>
      <c r="D490" s="193"/>
      <c r="E490" s="192">
        <v>30409001</v>
      </c>
      <c r="F490" s="14"/>
      <c r="G490" s="16"/>
      <c r="H490" s="27"/>
      <c r="I490" s="31"/>
      <c r="J490" s="15"/>
      <c r="K490" s="15" t="s">
        <v>411</v>
      </c>
      <c r="L490" s="15" t="s">
        <v>346</v>
      </c>
      <c r="M490" s="15" t="s">
        <v>413</v>
      </c>
      <c r="N490" s="17"/>
      <c r="O490" s="17"/>
      <c r="P490" s="18"/>
      <c r="Q490" s="19"/>
      <c r="R490" s="20"/>
      <c r="S490" s="42"/>
      <c r="T490" s="34"/>
      <c r="U490" s="34"/>
      <c r="V490" s="34"/>
      <c r="W490" s="34"/>
      <c r="X490" s="34"/>
      <c r="Y490" s="166"/>
      <c r="Z490" s="1"/>
    </row>
    <row r="491" spans="1:26" ht="36.75" customHeight="1">
      <c r="A491" s="188"/>
      <c r="B491" s="189"/>
      <c r="C491" s="190"/>
      <c r="D491" s="193"/>
      <c r="E491" s="192">
        <v>30409001</v>
      </c>
      <c r="F491" s="14"/>
      <c r="G491" s="16"/>
      <c r="H491" s="27"/>
      <c r="I491" s="31"/>
      <c r="J491" s="15"/>
      <c r="K491" s="15" t="s">
        <v>590</v>
      </c>
      <c r="L491" s="15" t="s">
        <v>715</v>
      </c>
      <c r="M491" s="15" t="s">
        <v>591</v>
      </c>
      <c r="N491" s="17"/>
      <c r="O491" s="17"/>
      <c r="P491" s="18"/>
      <c r="Q491" s="19"/>
      <c r="R491" s="20"/>
      <c r="S491" s="42"/>
      <c r="T491" s="34"/>
      <c r="U491" s="34"/>
      <c r="V491" s="34"/>
      <c r="W491" s="34"/>
      <c r="X491" s="34"/>
      <c r="Y491" s="166"/>
      <c r="Z491" s="1"/>
    </row>
    <row r="492" spans="1:26" ht="60.75" customHeight="1">
      <c r="A492" s="188"/>
      <c r="B492" s="189"/>
      <c r="C492" s="190"/>
      <c r="D492" s="193"/>
      <c r="E492" s="192">
        <v>30409001</v>
      </c>
      <c r="F492" s="14"/>
      <c r="G492" s="16"/>
      <c r="H492" s="27"/>
      <c r="I492" s="31"/>
      <c r="J492" s="15"/>
      <c r="K492" s="15" t="s">
        <v>164</v>
      </c>
      <c r="L492" s="15" t="s">
        <v>715</v>
      </c>
      <c r="M492" s="15" t="s">
        <v>630</v>
      </c>
      <c r="N492" s="17"/>
      <c r="O492" s="17"/>
      <c r="P492" s="18"/>
      <c r="Q492" s="19"/>
      <c r="R492" s="20"/>
      <c r="S492" s="42"/>
      <c r="T492" s="34"/>
      <c r="U492" s="34"/>
      <c r="V492" s="34"/>
      <c r="W492" s="34"/>
      <c r="X492" s="34"/>
      <c r="Y492" s="166"/>
      <c r="Z492" s="1"/>
    </row>
    <row r="493" spans="1:26" ht="25.5" customHeight="1">
      <c r="A493" s="188"/>
      <c r="B493" s="189"/>
      <c r="C493" s="190"/>
      <c r="D493" s="193"/>
      <c r="E493" s="192">
        <v>30409001</v>
      </c>
      <c r="F493" s="14"/>
      <c r="G493" s="16"/>
      <c r="H493" s="27"/>
      <c r="I493" s="31"/>
      <c r="J493" s="15"/>
      <c r="K493" s="15" t="s">
        <v>631</v>
      </c>
      <c r="L493" s="15" t="s">
        <v>715</v>
      </c>
      <c r="M493" s="15" t="s">
        <v>632</v>
      </c>
      <c r="N493" s="17"/>
      <c r="O493" s="17"/>
      <c r="P493" s="18"/>
      <c r="Q493" s="19"/>
      <c r="R493" s="20"/>
      <c r="S493" s="42"/>
      <c r="T493" s="34"/>
      <c r="U493" s="34"/>
      <c r="V493" s="34"/>
      <c r="W493" s="34"/>
      <c r="X493" s="34"/>
      <c r="Y493" s="166"/>
      <c r="Z493" s="1"/>
    </row>
    <row r="494" spans="1:26" ht="26.25" customHeight="1">
      <c r="A494" s="188"/>
      <c r="B494" s="189"/>
      <c r="C494" s="190"/>
      <c r="D494" s="193"/>
      <c r="E494" s="192">
        <v>30409001</v>
      </c>
      <c r="F494" s="14"/>
      <c r="G494" s="16"/>
      <c r="H494" s="27"/>
      <c r="I494" s="31"/>
      <c r="J494" s="15"/>
      <c r="K494" s="15" t="s">
        <v>631</v>
      </c>
      <c r="L494" s="15" t="s">
        <v>715</v>
      </c>
      <c r="M494" s="15" t="s">
        <v>632</v>
      </c>
      <c r="N494" s="17"/>
      <c r="O494" s="17"/>
      <c r="P494" s="18"/>
      <c r="Q494" s="19"/>
      <c r="R494" s="20"/>
      <c r="S494" s="42"/>
      <c r="T494" s="34"/>
      <c r="U494" s="34"/>
      <c r="V494" s="34"/>
      <c r="W494" s="34"/>
      <c r="X494" s="34"/>
      <c r="Y494" s="166"/>
      <c r="Z494" s="1"/>
    </row>
    <row r="495" spans="1:26" ht="89.25" customHeight="1">
      <c r="A495" s="258"/>
      <c r="B495" s="197"/>
      <c r="C495" s="198"/>
      <c r="D495" s="105"/>
      <c r="E495" s="106">
        <v>30412001</v>
      </c>
      <c r="F495" s="29"/>
      <c r="G495" s="37"/>
      <c r="H495" s="38"/>
      <c r="I495" s="219" t="s">
        <v>103</v>
      </c>
      <c r="J495" s="75"/>
      <c r="K495" s="75"/>
      <c r="L495" s="75"/>
      <c r="M495" s="75"/>
      <c r="N495" s="53"/>
      <c r="O495" s="53"/>
      <c r="P495" s="54"/>
      <c r="Q495" s="55"/>
      <c r="R495" s="77"/>
      <c r="S495" s="78"/>
      <c r="T495" s="224">
        <f aca="true" t="shared" si="73" ref="T495:Y495">T496</f>
        <v>62.5</v>
      </c>
      <c r="U495" s="224">
        <f t="shared" si="73"/>
        <v>62.5</v>
      </c>
      <c r="V495" s="224">
        <f t="shared" si="73"/>
        <v>62.5</v>
      </c>
      <c r="W495" s="224">
        <f t="shared" si="73"/>
        <v>62.5</v>
      </c>
      <c r="X495" s="224">
        <f t="shared" si="73"/>
        <v>62.5</v>
      </c>
      <c r="Y495" s="339">
        <f t="shared" si="73"/>
        <v>62.5</v>
      </c>
      <c r="Z495" s="1"/>
    </row>
    <row r="496" spans="1:26" ht="27" customHeight="1">
      <c r="A496" s="188">
        <v>925</v>
      </c>
      <c r="B496" s="189"/>
      <c r="C496" s="190"/>
      <c r="D496" s="193"/>
      <c r="E496" s="321">
        <v>30412001</v>
      </c>
      <c r="F496" s="14"/>
      <c r="G496" s="16"/>
      <c r="H496" s="27"/>
      <c r="I496" s="31"/>
      <c r="J496" s="15"/>
      <c r="K496" s="15" t="s">
        <v>126</v>
      </c>
      <c r="L496" s="15" t="s">
        <v>377</v>
      </c>
      <c r="M496" s="15" t="s">
        <v>804</v>
      </c>
      <c r="N496" s="42" t="s">
        <v>176</v>
      </c>
      <c r="O496" s="42" t="s">
        <v>766</v>
      </c>
      <c r="P496" s="18" t="s">
        <v>109</v>
      </c>
      <c r="Q496" s="19">
        <v>610</v>
      </c>
      <c r="R496" s="20"/>
      <c r="S496" s="135" t="s">
        <v>657</v>
      </c>
      <c r="T496" s="34">
        <v>62.5</v>
      </c>
      <c r="U496" s="34">
        <v>62.5</v>
      </c>
      <c r="V496" s="34">
        <v>62.5</v>
      </c>
      <c r="W496" s="34">
        <v>62.5</v>
      </c>
      <c r="X496" s="34">
        <v>62.5</v>
      </c>
      <c r="Y496" s="157">
        <v>62.5</v>
      </c>
      <c r="Z496" s="1"/>
    </row>
    <row r="497" spans="1:26" ht="24.75" customHeight="1">
      <c r="A497" s="188"/>
      <c r="B497" s="189"/>
      <c r="C497" s="190"/>
      <c r="D497" s="193"/>
      <c r="E497" s="321">
        <v>30412001</v>
      </c>
      <c r="F497" s="14"/>
      <c r="G497" s="16"/>
      <c r="H497" s="27"/>
      <c r="I497" s="31"/>
      <c r="J497" s="15"/>
      <c r="K497" s="15" t="s">
        <v>411</v>
      </c>
      <c r="L497" s="15" t="s">
        <v>346</v>
      </c>
      <c r="M497" s="15" t="s">
        <v>413</v>
      </c>
      <c r="N497" s="42"/>
      <c r="O497" s="42"/>
      <c r="P497" s="18"/>
      <c r="Q497" s="19"/>
      <c r="R497" s="20"/>
      <c r="S497" s="42"/>
      <c r="T497" s="34"/>
      <c r="U497" s="34"/>
      <c r="V497" s="34"/>
      <c r="W497" s="34"/>
      <c r="X497" s="34"/>
      <c r="Y497" s="157"/>
      <c r="Z497" s="1"/>
    </row>
    <row r="498" spans="1:26" ht="27" customHeight="1">
      <c r="A498" s="188"/>
      <c r="B498" s="189"/>
      <c r="C498" s="190"/>
      <c r="D498" s="193"/>
      <c r="E498" s="321">
        <v>30412001</v>
      </c>
      <c r="F498" s="14"/>
      <c r="G498" s="16"/>
      <c r="H498" s="27"/>
      <c r="I498" s="15"/>
      <c r="J498" s="15"/>
      <c r="K498" s="15" t="s">
        <v>104</v>
      </c>
      <c r="L498" s="15" t="s">
        <v>105</v>
      </c>
      <c r="M498" s="15" t="s">
        <v>106</v>
      </c>
      <c r="N498" s="17"/>
      <c r="O498" s="17"/>
      <c r="P498" s="18"/>
      <c r="Q498" s="19"/>
      <c r="R498" s="20"/>
      <c r="S498" s="42"/>
      <c r="T498" s="34"/>
      <c r="U498" s="34"/>
      <c r="V498" s="34"/>
      <c r="W498" s="34"/>
      <c r="X498" s="34"/>
      <c r="Y498" s="157"/>
      <c r="Z498" s="1"/>
    </row>
    <row r="499" spans="1:26" ht="60" customHeight="1">
      <c r="A499" s="188"/>
      <c r="B499" s="189"/>
      <c r="C499" s="190"/>
      <c r="D499" s="193"/>
      <c r="E499" s="321">
        <v>30412001</v>
      </c>
      <c r="F499" s="14"/>
      <c r="G499" s="16"/>
      <c r="H499" s="27"/>
      <c r="I499" s="15"/>
      <c r="J499" s="15"/>
      <c r="K499" s="15" t="s">
        <v>107</v>
      </c>
      <c r="L499" s="15" t="s">
        <v>105</v>
      </c>
      <c r="M499" s="15" t="s">
        <v>108</v>
      </c>
      <c r="N499" s="17"/>
      <c r="O499" s="17"/>
      <c r="P499" s="18"/>
      <c r="Q499" s="19"/>
      <c r="R499" s="20"/>
      <c r="S499" s="42"/>
      <c r="T499" s="34"/>
      <c r="U499" s="34"/>
      <c r="V499" s="34"/>
      <c r="W499" s="34"/>
      <c r="X499" s="34"/>
      <c r="Y499" s="157"/>
      <c r="Z499" s="1"/>
    </row>
    <row r="500" spans="1:26" s="324" customFormat="1" ht="24.75" customHeight="1">
      <c r="A500" s="159"/>
      <c r="B500" s="197"/>
      <c r="C500" s="198"/>
      <c r="D500" s="322"/>
      <c r="E500" s="323">
        <v>30413001</v>
      </c>
      <c r="F500" s="29"/>
      <c r="G500" s="37"/>
      <c r="H500" s="38"/>
      <c r="I500" s="116" t="s">
        <v>756</v>
      </c>
      <c r="J500" s="116"/>
      <c r="K500" s="442"/>
      <c r="L500" s="443"/>
      <c r="M500" s="443"/>
      <c r="N500" s="443"/>
      <c r="O500" s="443"/>
      <c r="P500" s="443"/>
      <c r="Q500" s="444"/>
      <c r="R500" s="39"/>
      <c r="S500" s="39"/>
      <c r="T500" s="298">
        <f aca="true" t="shared" si="74" ref="T500:Y500">SUM(T501:T505)</f>
        <v>506.2</v>
      </c>
      <c r="U500" s="298">
        <f t="shared" si="74"/>
        <v>504.8</v>
      </c>
      <c r="V500" s="298">
        <f t="shared" si="74"/>
        <v>506.2</v>
      </c>
      <c r="W500" s="298">
        <f t="shared" si="74"/>
        <v>506.2</v>
      </c>
      <c r="X500" s="298">
        <f t="shared" si="74"/>
        <v>506.2</v>
      </c>
      <c r="Y500" s="333">
        <f t="shared" si="74"/>
        <v>506.2</v>
      </c>
      <c r="Z500" s="1"/>
    </row>
    <row r="501" spans="1:26" ht="47.25" customHeight="1">
      <c r="A501" s="188">
        <v>902</v>
      </c>
      <c r="B501" s="189"/>
      <c r="C501" s="190"/>
      <c r="D501" s="193"/>
      <c r="E501" s="192">
        <v>30413001</v>
      </c>
      <c r="F501" s="14"/>
      <c r="G501" s="16"/>
      <c r="H501" s="27"/>
      <c r="I501" s="48"/>
      <c r="J501" s="48"/>
      <c r="K501" s="15" t="s">
        <v>713</v>
      </c>
      <c r="L501" s="15" t="s">
        <v>614</v>
      </c>
      <c r="M501" s="15" t="s">
        <v>722</v>
      </c>
      <c r="N501" s="135" t="s">
        <v>766</v>
      </c>
      <c r="O501" s="135" t="s">
        <v>785</v>
      </c>
      <c r="P501" s="18" t="s">
        <v>368</v>
      </c>
      <c r="Q501" s="19">
        <v>120</v>
      </c>
      <c r="R501" s="20">
        <v>0</v>
      </c>
      <c r="S501" s="135" t="s">
        <v>657</v>
      </c>
      <c r="T501" s="57">
        <v>490.5</v>
      </c>
      <c r="U501" s="57">
        <v>489.3</v>
      </c>
      <c r="V501" s="57">
        <v>490.5</v>
      </c>
      <c r="W501" s="57">
        <v>496.8</v>
      </c>
      <c r="X501" s="57">
        <v>496.8</v>
      </c>
      <c r="Y501" s="337">
        <v>496.8</v>
      </c>
      <c r="Z501" s="1"/>
    </row>
    <row r="502" spans="1:26" ht="24" customHeight="1">
      <c r="A502" s="188">
        <v>902</v>
      </c>
      <c r="B502" s="189"/>
      <c r="C502" s="190"/>
      <c r="D502" s="193"/>
      <c r="E502" s="192">
        <v>30413001</v>
      </c>
      <c r="F502" s="14"/>
      <c r="G502" s="16"/>
      <c r="H502" s="27"/>
      <c r="I502" s="15"/>
      <c r="J502" s="48"/>
      <c r="K502" s="15" t="s">
        <v>126</v>
      </c>
      <c r="L502" s="15" t="s">
        <v>377</v>
      </c>
      <c r="M502" s="15" t="s">
        <v>804</v>
      </c>
      <c r="N502" s="135" t="s">
        <v>766</v>
      </c>
      <c r="O502" s="42" t="s">
        <v>785</v>
      </c>
      <c r="P502" s="18" t="s">
        <v>368</v>
      </c>
      <c r="Q502" s="19">
        <v>240</v>
      </c>
      <c r="R502" s="20">
        <v>0</v>
      </c>
      <c r="S502" s="42" t="s">
        <v>657</v>
      </c>
      <c r="T502" s="57">
        <v>15.7</v>
      </c>
      <c r="U502" s="57">
        <v>15.5</v>
      </c>
      <c r="V502" s="57">
        <v>15.7</v>
      </c>
      <c r="W502" s="57">
        <v>9.4</v>
      </c>
      <c r="X502" s="57">
        <v>9.4</v>
      </c>
      <c r="Y502" s="337">
        <v>9.4</v>
      </c>
      <c r="Z502" s="1"/>
    </row>
    <row r="503" spans="1:26" ht="27.75" customHeight="1">
      <c r="A503" s="188"/>
      <c r="B503" s="189"/>
      <c r="C503" s="190"/>
      <c r="D503" s="193"/>
      <c r="E503" s="192">
        <v>30413001</v>
      </c>
      <c r="F503" s="14"/>
      <c r="G503" s="16"/>
      <c r="H503" s="27"/>
      <c r="I503" s="48"/>
      <c r="J503" s="48"/>
      <c r="K503" s="15" t="s">
        <v>411</v>
      </c>
      <c r="L503" s="15" t="s">
        <v>346</v>
      </c>
      <c r="M503" s="15" t="s">
        <v>413</v>
      </c>
      <c r="N503" s="42"/>
      <c r="O503" s="42"/>
      <c r="P503" s="18"/>
      <c r="Q503" s="19"/>
      <c r="R503" s="20"/>
      <c r="S503" s="42"/>
      <c r="T503" s="57"/>
      <c r="U503" s="57"/>
      <c r="V503" s="57"/>
      <c r="W503" s="57"/>
      <c r="X503" s="57"/>
      <c r="Y503" s="175"/>
      <c r="Z503" s="1"/>
    </row>
    <row r="504" spans="1:26" ht="35.25" customHeight="1">
      <c r="A504" s="188"/>
      <c r="B504" s="189"/>
      <c r="C504" s="190"/>
      <c r="D504" s="193"/>
      <c r="E504" s="192">
        <v>30413001</v>
      </c>
      <c r="F504" s="14"/>
      <c r="G504" s="16"/>
      <c r="H504" s="27"/>
      <c r="I504" s="48"/>
      <c r="J504" s="48"/>
      <c r="K504" s="15" t="s">
        <v>640</v>
      </c>
      <c r="L504" s="15" t="s">
        <v>715</v>
      </c>
      <c r="M504" s="15" t="s">
        <v>723</v>
      </c>
      <c r="N504" s="17"/>
      <c r="O504" s="17"/>
      <c r="P504" s="18"/>
      <c r="Q504" s="19"/>
      <c r="R504" s="20"/>
      <c r="S504" s="42"/>
      <c r="T504" s="57"/>
      <c r="U504" s="57"/>
      <c r="V504" s="57"/>
      <c r="W504" s="57"/>
      <c r="X504" s="57"/>
      <c r="Y504" s="175"/>
      <c r="Z504" s="1"/>
    </row>
    <row r="505" spans="1:26" ht="35.25" customHeight="1">
      <c r="A505" s="188"/>
      <c r="B505" s="189"/>
      <c r="C505" s="190"/>
      <c r="D505" s="193"/>
      <c r="E505" s="192">
        <v>30413001</v>
      </c>
      <c r="F505" s="14"/>
      <c r="G505" s="16"/>
      <c r="H505" s="27"/>
      <c r="I505" s="48"/>
      <c r="J505" s="48"/>
      <c r="K505" s="15" t="s">
        <v>641</v>
      </c>
      <c r="L505" s="15" t="s">
        <v>715</v>
      </c>
      <c r="M505" s="15" t="s">
        <v>720</v>
      </c>
      <c r="N505" s="17"/>
      <c r="O505" s="17"/>
      <c r="P505" s="18"/>
      <c r="Q505" s="19"/>
      <c r="R505" s="20"/>
      <c r="S505" s="42"/>
      <c r="T505" s="57"/>
      <c r="U505" s="57"/>
      <c r="V505" s="57"/>
      <c r="W505" s="57"/>
      <c r="X505" s="57"/>
      <c r="Y505" s="175"/>
      <c r="Z505" s="1"/>
    </row>
    <row r="506" spans="1:26" s="324" customFormat="1" ht="27" customHeight="1">
      <c r="A506" s="159"/>
      <c r="B506" s="197"/>
      <c r="C506" s="198"/>
      <c r="D506" s="322"/>
      <c r="E506" s="327" t="s">
        <v>749</v>
      </c>
      <c r="F506" s="29"/>
      <c r="G506" s="37"/>
      <c r="H506" s="38"/>
      <c r="I506" s="116" t="s">
        <v>750</v>
      </c>
      <c r="J506" s="52"/>
      <c r="K506" s="75"/>
      <c r="L506" s="75"/>
      <c r="M506" s="75"/>
      <c r="N506" s="53"/>
      <c r="O506" s="53"/>
      <c r="P506" s="54"/>
      <c r="Q506" s="55"/>
      <c r="R506" s="39"/>
      <c r="S506" s="39"/>
      <c r="T506" s="224">
        <f>SUM(T507:T511)</f>
        <v>505.3</v>
      </c>
      <c r="U506" s="224">
        <f aca="true" t="shared" si="75" ref="U506:Z506">SUM(U507:U511)</f>
        <v>503</v>
      </c>
      <c r="V506" s="224">
        <f t="shared" si="75"/>
        <v>505.29999999999995</v>
      </c>
      <c r="W506" s="224">
        <f t="shared" si="75"/>
        <v>505.29999999999995</v>
      </c>
      <c r="X506" s="224">
        <f t="shared" si="75"/>
        <v>505.29999999999995</v>
      </c>
      <c r="Y506" s="325">
        <f t="shared" si="75"/>
        <v>505.29999999999995</v>
      </c>
      <c r="Z506" s="83">
        <f t="shared" si="75"/>
        <v>782203.5400000002</v>
      </c>
    </row>
    <row r="507" spans="1:26" ht="22.5" customHeight="1">
      <c r="A507" s="188">
        <v>902</v>
      </c>
      <c r="B507" s="189"/>
      <c r="C507" s="190"/>
      <c r="D507" s="193"/>
      <c r="E507" s="192">
        <v>30424001</v>
      </c>
      <c r="F507" s="14"/>
      <c r="G507" s="16"/>
      <c r="H507" s="27"/>
      <c r="I507" s="31"/>
      <c r="J507" s="31"/>
      <c r="K507" s="15" t="s">
        <v>126</v>
      </c>
      <c r="L507" s="15" t="s">
        <v>377</v>
      </c>
      <c r="M507" s="15" t="s">
        <v>804</v>
      </c>
      <c r="N507" s="135" t="s">
        <v>766</v>
      </c>
      <c r="O507" s="135" t="s">
        <v>785</v>
      </c>
      <c r="P507" s="112" t="s">
        <v>541</v>
      </c>
      <c r="Q507" s="19">
        <v>120</v>
      </c>
      <c r="R507" s="20">
        <v>0</v>
      </c>
      <c r="S507" s="135" t="s">
        <v>657</v>
      </c>
      <c r="T507" s="34">
        <v>497.2</v>
      </c>
      <c r="U507" s="57">
        <v>495.2</v>
      </c>
      <c r="V507" s="34">
        <v>501.9</v>
      </c>
      <c r="W507" s="34">
        <v>501.9</v>
      </c>
      <c r="X507" s="34">
        <v>501.9</v>
      </c>
      <c r="Y507" s="157">
        <v>501.9</v>
      </c>
      <c r="Z507" s="1">
        <v>51636.93</v>
      </c>
    </row>
    <row r="508" spans="1:26" ht="28.5" customHeight="1">
      <c r="A508" s="188">
        <v>902</v>
      </c>
      <c r="B508" s="189"/>
      <c r="C508" s="190"/>
      <c r="D508" s="193"/>
      <c r="E508" s="192">
        <v>30424001</v>
      </c>
      <c r="F508" s="14"/>
      <c r="G508" s="16"/>
      <c r="H508" s="27"/>
      <c r="I508" s="15"/>
      <c r="J508" s="31"/>
      <c r="K508" s="15" t="s">
        <v>411</v>
      </c>
      <c r="L508" s="15" t="s">
        <v>346</v>
      </c>
      <c r="M508" s="15" t="s">
        <v>413</v>
      </c>
      <c r="N508" s="135" t="s">
        <v>766</v>
      </c>
      <c r="O508" s="42" t="s">
        <v>785</v>
      </c>
      <c r="P508" s="112" t="s">
        <v>541</v>
      </c>
      <c r="Q508" s="19">
        <v>240</v>
      </c>
      <c r="R508" s="20">
        <v>210</v>
      </c>
      <c r="S508" s="42" t="s">
        <v>657</v>
      </c>
      <c r="T508" s="34">
        <v>8.1</v>
      </c>
      <c r="U508" s="34">
        <v>7.8</v>
      </c>
      <c r="V508" s="34">
        <v>3.4</v>
      </c>
      <c r="W508" s="34">
        <v>3.4</v>
      </c>
      <c r="X508" s="34">
        <v>3.4</v>
      </c>
      <c r="Y508" s="157">
        <v>3.4</v>
      </c>
      <c r="Z508" s="1"/>
    </row>
    <row r="509" spans="1:26" ht="36" customHeight="1">
      <c r="A509" s="188"/>
      <c r="B509" s="189"/>
      <c r="C509" s="190"/>
      <c r="D509" s="193"/>
      <c r="E509" s="192">
        <v>30424001</v>
      </c>
      <c r="F509" s="14"/>
      <c r="G509" s="16"/>
      <c r="H509" s="27"/>
      <c r="I509" s="31"/>
      <c r="J509" s="31"/>
      <c r="K509" s="15" t="s">
        <v>731</v>
      </c>
      <c r="L509" s="15" t="s">
        <v>614</v>
      </c>
      <c r="M509" s="15" t="s">
        <v>732</v>
      </c>
      <c r="N509" s="42"/>
      <c r="O509" s="42"/>
      <c r="P509" s="18"/>
      <c r="Q509" s="19"/>
      <c r="R509" s="20"/>
      <c r="S509" s="42"/>
      <c r="T509" s="34"/>
      <c r="U509" s="34"/>
      <c r="V509" s="34"/>
      <c r="W509" s="34"/>
      <c r="X509" s="34"/>
      <c r="Y509" s="166"/>
      <c r="Z509" s="1"/>
    </row>
    <row r="510" spans="1:26" ht="36" customHeight="1">
      <c r="A510" s="188"/>
      <c r="B510" s="189"/>
      <c r="C510" s="190"/>
      <c r="D510" s="193"/>
      <c r="E510" s="192">
        <v>30424001</v>
      </c>
      <c r="F510" s="14"/>
      <c r="G510" s="16"/>
      <c r="H510" s="27"/>
      <c r="I510" s="31"/>
      <c r="J510" s="31"/>
      <c r="K510" s="15" t="s">
        <v>642</v>
      </c>
      <c r="L510" s="15" t="s">
        <v>715</v>
      </c>
      <c r="M510" s="15" t="s">
        <v>733</v>
      </c>
      <c r="N510" s="42"/>
      <c r="O510" s="42"/>
      <c r="P510" s="18"/>
      <c r="Q510" s="19"/>
      <c r="R510" s="20"/>
      <c r="S510" s="42"/>
      <c r="T510" s="34"/>
      <c r="U510" s="34"/>
      <c r="V510" s="34"/>
      <c r="W510" s="34"/>
      <c r="X510" s="34"/>
      <c r="Y510" s="166"/>
      <c r="Z510" s="1">
        <v>730061.31</v>
      </c>
    </row>
    <row r="511" spans="1:26" ht="43.5" customHeight="1">
      <c r="A511" s="188"/>
      <c r="B511" s="189"/>
      <c r="C511" s="190"/>
      <c r="D511" s="193"/>
      <c r="E511" s="192">
        <v>30424001</v>
      </c>
      <c r="F511" s="14"/>
      <c r="G511" s="16"/>
      <c r="H511" s="27"/>
      <c r="I511" s="31"/>
      <c r="J511" s="31"/>
      <c r="K511" s="15" t="s">
        <v>160</v>
      </c>
      <c r="L511" s="15" t="s">
        <v>715</v>
      </c>
      <c r="M511" s="15" t="s">
        <v>734</v>
      </c>
      <c r="N511" s="17"/>
      <c r="O511" s="17"/>
      <c r="P511" s="18"/>
      <c r="Q511" s="19"/>
      <c r="R511" s="20"/>
      <c r="S511" s="42"/>
      <c r="T511" s="34"/>
      <c r="U511" s="34"/>
      <c r="V511" s="34"/>
      <c r="W511" s="34"/>
      <c r="X511" s="34"/>
      <c r="Y511" s="166"/>
      <c r="Z511" s="79">
        <f>SUM(V507:V511)</f>
        <v>505.29999999999995</v>
      </c>
    </row>
    <row r="512" spans="1:26" s="324" customFormat="1" ht="69.75" customHeight="1">
      <c r="A512" s="159"/>
      <c r="B512" s="197"/>
      <c r="C512" s="198"/>
      <c r="D512" s="322"/>
      <c r="E512" s="323">
        <v>30424002</v>
      </c>
      <c r="F512" s="29"/>
      <c r="G512" s="37"/>
      <c r="H512" s="38"/>
      <c r="I512" s="109" t="s">
        <v>757</v>
      </c>
      <c r="J512" s="29"/>
      <c r="K512" s="442"/>
      <c r="L512" s="443"/>
      <c r="M512" s="443"/>
      <c r="N512" s="443"/>
      <c r="O512" s="443"/>
      <c r="P512" s="443"/>
      <c r="Q512" s="444"/>
      <c r="R512" s="77"/>
      <c r="S512" s="78"/>
      <c r="T512" s="224">
        <f aca="true" t="shared" si="76" ref="T512:Y512">SUM(T513:T514)</f>
        <v>2419.6</v>
      </c>
      <c r="U512" s="224">
        <f t="shared" si="76"/>
        <v>1213.4</v>
      </c>
      <c r="V512" s="224">
        <f t="shared" si="76"/>
        <v>11000</v>
      </c>
      <c r="W512" s="224">
        <f t="shared" si="76"/>
        <v>5367.2</v>
      </c>
      <c r="X512" s="224">
        <f t="shared" si="76"/>
        <v>5367.2</v>
      </c>
      <c r="Y512" s="325">
        <f t="shared" si="76"/>
        <v>5367.2</v>
      </c>
      <c r="Z512" s="79"/>
    </row>
    <row r="513" spans="1:26" ht="28.5" customHeight="1">
      <c r="A513" s="188">
        <v>902</v>
      </c>
      <c r="B513" s="189"/>
      <c r="C513" s="190"/>
      <c r="D513" s="193"/>
      <c r="E513" s="192">
        <v>30424002</v>
      </c>
      <c r="F513" s="14"/>
      <c r="G513" s="16"/>
      <c r="H513" s="27"/>
      <c r="I513" s="31"/>
      <c r="J513" s="15"/>
      <c r="K513" s="15" t="s">
        <v>126</v>
      </c>
      <c r="L513" s="15" t="s">
        <v>377</v>
      </c>
      <c r="M513" s="15" t="s">
        <v>804</v>
      </c>
      <c r="N513" s="42" t="s">
        <v>785</v>
      </c>
      <c r="O513" s="42" t="s">
        <v>177</v>
      </c>
      <c r="P513" s="112" t="s">
        <v>542</v>
      </c>
      <c r="Q513" s="19">
        <v>810</v>
      </c>
      <c r="R513" s="20">
        <v>0</v>
      </c>
      <c r="S513" s="42" t="s">
        <v>657</v>
      </c>
      <c r="T513" s="34">
        <v>2419.6</v>
      </c>
      <c r="U513" s="34">
        <v>1213.4</v>
      </c>
      <c r="V513" s="34">
        <v>11000</v>
      </c>
      <c r="W513" s="34">
        <v>5367.2</v>
      </c>
      <c r="X513" s="34">
        <v>5367.2</v>
      </c>
      <c r="Y513" s="157">
        <v>5367.2</v>
      </c>
      <c r="Z513" s="79"/>
    </row>
    <row r="514" spans="1:26" ht="27.75" customHeight="1">
      <c r="A514" s="188"/>
      <c r="B514" s="189"/>
      <c r="C514" s="190"/>
      <c r="D514" s="193"/>
      <c r="E514" s="192">
        <v>30424002</v>
      </c>
      <c r="F514" s="14"/>
      <c r="G514" s="16"/>
      <c r="H514" s="27"/>
      <c r="I514" s="31"/>
      <c r="J514" s="15"/>
      <c r="K514" s="15" t="s">
        <v>411</v>
      </c>
      <c r="L514" s="15" t="s">
        <v>346</v>
      </c>
      <c r="M514" s="15" t="s">
        <v>413</v>
      </c>
      <c r="N514" s="17"/>
      <c r="O514" s="17"/>
      <c r="P514" s="18"/>
      <c r="Q514" s="19"/>
      <c r="R514" s="20"/>
      <c r="S514" s="42"/>
      <c r="T514" s="34"/>
      <c r="U514" s="34"/>
      <c r="V514" s="34"/>
      <c r="W514" s="34"/>
      <c r="X514" s="34"/>
      <c r="Y514" s="166"/>
      <c r="Z514" s="79"/>
    </row>
    <row r="515" spans="1:26" ht="36" customHeight="1">
      <c r="A515" s="188"/>
      <c r="B515" s="189"/>
      <c r="C515" s="190"/>
      <c r="D515" s="193"/>
      <c r="E515" s="192">
        <v>30424002</v>
      </c>
      <c r="F515" s="14"/>
      <c r="G515" s="16"/>
      <c r="H515" s="27"/>
      <c r="I515" s="31"/>
      <c r="J515" s="15"/>
      <c r="K515" s="15" t="s">
        <v>643</v>
      </c>
      <c r="L515" s="15" t="s">
        <v>715</v>
      </c>
      <c r="M515" s="15" t="s">
        <v>724</v>
      </c>
      <c r="N515" s="17"/>
      <c r="O515" s="17"/>
      <c r="P515" s="18"/>
      <c r="Q515" s="19"/>
      <c r="R515" s="20"/>
      <c r="S515" s="42"/>
      <c r="T515" s="34"/>
      <c r="U515" s="34"/>
      <c r="V515" s="34"/>
      <c r="W515" s="34"/>
      <c r="X515" s="34"/>
      <c r="Y515" s="166"/>
      <c r="Z515" s="79"/>
    </row>
    <row r="516" spans="1:26" ht="45" customHeight="1">
      <c r="A516" s="188"/>
      <c r="B516" s="189"/>
      <c r="C516" s="190"/>
      <c r="D516" s="193"/>
      <c r="E516" s="192">
        <v>30424002</v>
      </c>
      <c r="F516" s="14"/>
      <c r="G516" s="16"/>
      <c r="H516" s="27"/>
      <c r="I516" s="31"/>
      <c r="J516" s="15"/>
      <c r="K516" s="15" t="s">
        <v>172</v>
      </c>
      <c r="L516" s="15" t="s">
        <v>715</v>
      </c>
      <c r="M516" s="15" t="s">
        <v>127</v>
      </c>
      <c r="N516" s="17"/>
      <c r="O516" s="17"/>
      <c r="P516" s="18"/>
      <c r="Q516" s="19"/>
      <c r="R516" s="20"/>
      <c r="S516" s="42"/>
      <c r="T516" s="34"/>
      <c r="U516" s="34"/>
      <c r="V516" s="34"/>
      <c r="W516" s="34"/>
      <c r="X516" s="34"/>
      <c r="Y516" s="166"/>
      <c r="Z516" s="79"/>
    </row>
    <row r="517" spans="1:26" ht="48.75" customHeight="1">
      <c r="A517" s="188"/>
      <c r="B517" s="189"/>
      <c r="C517" s="190"/>
      <c r="D517" s="193"/>
      <c r="E517" s="192">
        <v>30424002</v>
      </c>
      <c r="F517" s="14"/>
      <c r="G517" s="16"/>
      <c r="H517" s="27"/>
      <c r="I517" s="31"/>
      <c r="J517" s="15"/>
      <c r="K517" s="15" t="s">
        <v>155</v>
      </c>
      <c r="L517" s="15" t="s">
        <v>140</v>
      </c>
      <c r="M517" s="15" t="s">
        <v>348</v>
      </c>
      <c r="N517" s="17"/>
      <c r="O517" s="17"/>
      <c r="P517" s="18"/>
      <c r="Q517" s="19"/>
      <c r="R517" s="20"/>
      <c r="S517" s="42"/>
      <c r="T517" s="34"/>
      <c r="U517" s="34"/>
      <c r="V517" s="34"/>
      <c r="W517" s="34"/>
      <c r="X517" s="34"/>
      <c r="Y517" s="166"/>
      <c r="Z517" s="79"/>
    </row>
    <row r="518" spans="1:26" s="324" customFormat="1" ht="38.25" customHeight="1">
      <c r="A518" s="159"/>
      <c r="B518" s="197">
        <v>30203000</v>
      </c>
      <c r="C518" s="198" t="s">
        <v>612</v>
      </c>
      <c r="D518" s="322"/>
      <c r="E518" s="323">
        <v>30424004</v>
      </c>
      <c r="F518" s="136" t="s">
        <v>130</v>
      </c>
      <c r="G518" s="470"/>
      <c r="H518" s="471"/>
      <c r="I518" s="116" t="s">
        <v>753</v>
      </c>
      <c r="J518" s="116"/>
      <c r="K518" s="468"/>
      <c r="L518" s="468"/>
      <c r="M518" s="468"/>
      <c r="N518" s="468"/>
      <c r="O518" s="468"/>
      <c r="P518" s="468"/>
      <c r="Q518" s="468"/>
      <c r="R518" s="469"/>
      <c r="S518" s="116"/>
      <c r="T518" s="298">
        <f aca="true" t="shared" si="77" ref="T518:Y518">SUM(T519:T521)</f>
        <v>3000</v>
      </c>
      <c r="U518" s="298">
        <f t="shared" si="77"/>
        <v>2315.8</v>
      </c>
      <c r="V518" s="298">
        <f t="shared" si="77"/>
        <v>229.5</v>
      </c>
      <c r="W518" s="298">
        <f t="shared" si="77"/>
        <v>1165.9</v>
      </c>
      <c r="X518" s="298">
        <f t="shared" si="77"/>
        <v>0</v>
      </c>
      <c r="Y518" s="333">
        <f t="shared" si="77"/>
        <v>0</v>
      </c>
      <c r="Z518" s="79"/>
    </row>
    <row r="519" spans="1:26" ht="37.5" customHeight="1">
      <c r="A519" s="188">
        <v>902</v>
      </c>
      <c r="B519" s="189">
        <v>30200000</v>
      </c>
      <c r="C519" s="190" t="s">
        <v>612</v>
      </c>
      <c r="D519" s="191">
        <v>30203000</v>
      </c>
      <c r="E519" s="192">
        <v>30424004</v>
      </c>
      <c r="F519" s="15" t="s">
        <v>130</v>
      </c>
      <c r="G519" s="16">
        <v>1</v>
      </c>
      <c r="H519" s="16">
        <v>410</v>
      </c>
      <c r="I519" s="15"/>
      <c r="J519" s="15"/>
      <c r="K519" s="15" t="s">
        <v>731</v>
      </c>
      <c r="L519" s="15" t="s">
        <v>614</v>
      </c>
      <c r="M519" s="15" t="s">
        <v>732</v>
      </c>
      <c r="N519" s="42" t="s">
        <v>785</v>
      </c>
      <c r="O519" s="42" t="s">
        <v>177</v>
      </c>
      <c r="P519" s="18" t="s">
        <v>543</v>
      </c>
      <c r="Q519" s="19">
        <v>810</v>
      </c>
      <c r="R519" s="20">
        <v>0</v>
      </c>
      <c r="S519" s="42" t="s">
        <v>657</v>
      </c>
      <c r="T519" s="34">
        <v>3000</v>
      </c>
      <c r="U519" s="34">
        <v>2315.8</v>
      </c>
      <c r="V519" s="34">
        <v>229.5</v>
      </c>
      <c r="W519" s="34">
        <v>1165.9</v>
      </c>
      <c r="X519" s="34">
        <v>0</v>
      </c>
      <c r="Y519" s="166">
        <v>0</v>
      </c>
      <c r="Z519" s="79"/>
    </row>
    <row r="520" spans="1:26" ht="39" customHeight="1">
      <c r="A520" s="188"/>
      <c r="B520" s="189">
        <v>30200000</v>
      </c>
      <c r="C520" s="190" t="s">
        <v>612</v>
      </c>
      <c r="D520" s="191">
        <v>30203000</v>
      </c>
      <c r="E520" s="192">
        <v>30424004</v>
      </c>
      <c r="F520" s="15" t="s">
        <v>130</v>
      </c>
      <c r="G520" s="16">
        <v>1</v>
      </c>
      <c r="H520" s="16">
        <v>602</v>
      </c>
      <c r="I520" s="15"/>
      <c r="J520" s="15"/>
      <c r="K520" s="15" t="s">
        <v>642</v>
      </c>
      <c r="L520" s="15" t="s">
        <v>715</v>
      </c>
      <c r="M520" s="15" t="s">
        <v>733</v>
      </c>
      <c r="N520" s="17"/>
      <c r="O520" s="17"/>
      <c r="P520" s="18"/>
      <c r="Q520" s="19"/>
      <c r="R520" s="20"/>
      <c r="S520" s="42"/>
      <c r="T520" s="34"/>
      <c r="U520" s="34"/>
      <c r="V520" s="34"/>
      <c r="W520" s="34"/>
      <c r="X520" s="34"/>
      <c r="Y520" s="166"/>
      <c r="Z520" s="79"/>
    </row>
    <row r="521" spans="1:26" ht="51" customHeight="1">
      <c r="A521" s="188"/>
      <c r="B521" s="189">
        <v>30200000</v>
      </c>
      <c r="C521" s="190" t="s">
        <v>612</v>
      </c>
      <c r="D521" s="191">
        <v>30203000</v>
      </c>
      <c r="E521" s="192">
        <v>30424004</v>
      </c>
      <c r="F521" s="14"/>
      <c r="G521" s="16"/>
      <c r="H521" s="27"/>
      <c r="I521" s="31"/>
      <c r="J521" s="31"/>
      <c r="K521" s="110" t="s">
        <v>173</v>
      </c>
      <c r="L521" s="15" t="s">
        <v>715</v>
      </c>
      <c r="M521" s="15" t="s">
        <v>373</v>
      </c>
      <c r="N521" s="17"/>
      <c r="O521" s="17"/>
      <c r="P521" s="18"/>
      <c r="Q521" s="19"/>
      <c r="R521" s="20"/>
      <c r="S521" s="42"/>
      <c r="T521" s="34"/>
      <c r="U521" s="34"/>
      <c r="V521" s="34"/>
      <c r="W521" s="34"/>
      <c r="X521" s="34"/>
      <c r="Y521" s="166"/>
      <c r="Z521" s="79"/>
    </row>
    <row r="522" spans="1:26" ht="25.5" customHeight="1">
      <c r="A522" s="188"/>
      <c r="B522" s="189">
        <v>30200000</v>
      </c>
      <c r="C522" s="190" t="s">
        <v>612</v>
      </c>
      <c r="D522" s="191">
        <v>30203000</v>
      </c>
      <c r="E522" s="192">
        <v>30424004</v>
      </c>
      <c r="F522" s="14"/>
      <c r="G522" s="16"/>
      <c r="H522" s="27"/>
      <c r="I522" s="31"/>
      <c r="J522" s="31"/>
      <c r="K522" s="15" t="s">
        <v>126</v>
      </c>
      <c r="L522" s="15" t="s">
        <v>377</v>
      </c>
      <c r="M522" s="15" t="s">
        <v>804</v>
      </c>
      <c r="N522" s="17"/>
      <c r="O522" s="17"/>
      <c r="P522" s="18"/>
      <c r="Q522" s="19"/>
      <c r="R522" s="30"/>
      <c r="S522" s="43"/>
      <c r="T522" s="34"/>
      <c r="U522" s="34"/>
      <c r="V522" s="34"/>
      <c r="W522" s="34"/>
      <c r="X522" s="34"/>
      <c r="Y522" s="166"/>
      <c r="Z522" s="79"/>
    </row>
    <row r="523" spans="1:26" ht="26.25" customHeight="1">
      <c r="A523" s="188"/>
      <c r="B523" s="189">
        <v>30200000</v>
      </c>
      <c r="C523" s="190" t="s">
        <v>612</v>
      </c>
      <c r="D523" s="191">
        <v>30203000</v>
      </c>
      <c r="E523" s="192">
        <v>30424004</v>
      </c>
      <c r="F523" s="14"/>
      <c r="G523" s="16"/>
      <c r="H523" s="27"/>
      <c r="I523" s="31"/>
      <c r="J523" s="31"/>
      <c r="K523" s="15" t="s">
        <v>411</v>
      </c>
      <c r="L523" s="15" t="s">
        <v>346</v>
      </c>
      <c r="M523" s="15" t="s">
        <v>413</v>
      </c>
      <c r="N523" s="17"/>
      <c r="O523" s="17"/>
      <c r="P523" s="18"/>
      <c r="Q523" s="19"/>
      <c r="R523" s="30"/>
      <c r="S523" s="43"/>
      <c r="T523" s="34"/>
      <c r="U523" s="34"/>
      <c r="V523" s="34"/>
      <c r="W523" s="34"/>
      <c r="X523" s="34"/>
      <c r="Y523" s="166"/>
      <c r="Z523" s="79"/>
    </row>
    <row r="524" spans="1:26" s="324" customFormat="1" ht="52.5" customHeight="1">
      <c r="A524" s="159"/>
      <c r="B524" s="197">
        <v>30203000</v>
      </c>
      <c r="C524" s="198" t="s">
        <v>612</v>
      </c>
      <c r="D524" s="322"/>
      <c r="E524" s="323">
        <v>30424005</v>
      </c>
      <c r="F524" s="136" t="s">
        <v>130</v>
      </c>
      <c r="G524" s="470"/>
      <c r="H524" s="471"/>
      <c r="I524" s="116" t="s">
        <v>593</v>
      </c>
      <c r="J524" s="116"/>
      <c r="K524" s="468"/>
      <c r="L524" s="468"/>
      <c r="M524" s="468"/>
      <c r="N524" s="468"/>
      <c r="O524" s="468"/>
      <c r="P524" s="468"/>
      <c r="Q524" s="468"/>
      <c r="R524" s="469"/>
      <c r="S524" s="116"/>
      <c r="T524" s="298">
        <f aca="true" t="shared" si="78" ref="T524:Y524">SUM(T525:T526)</f>
        <v>616.6</v>
      </c>
      <c r="U524" s="298">
        <f t="shared" si="78"/>
        <v>478.5</v>
      </c>
      <c r="V524" s="298">
        <f t="shared" si="78"/>
        <v>115.3</v>
      </c>
      <c r="W524" s="298">
        <f t="shared" si="78"/>
        <v>574.1</v>
      </c>
      <c r="X524" s="298">
        <f t="shared" si="78"/>
        <v>1740</v>
      </c>
      <c r="Y524" s="333">
        <f t="shared" si="78"/>
        <v>1740</v>
      </c>
      <c r="Z524" s="79"/>
    </row>
    <row r="525" spans="1:26" ht="36.75" customHeight="1">
      <c r="A525" s="188">
        <v>902</v>
      </c>
      <c r="B525" s="189">
        <v>30200000</v>
      </c>
      <c r="C525" s="190" t="s">
        <v>612</v>
      </c>
      <c r="D525" s="191">
        <v>30203000</v>
      </c>
      <c r="E525" s="192">
        <v>30424005</v>
      </c>
      <c r="F525" s="15" t="s">
        <v>130</v>
      </c>
      <c r="G525" s="16">
        <v>1</v>
      </c>
      <c r="H525" s="16">
        <v>410</v>
      </c>
      <c r="I525" s="15"/>
      <c r="J525" s="15"/>
      <c r="K525" s="15" t="s">
        <v>731</v>
      </c>
      <c r="L525" s="15" t="s">
        <v>614</v>
      </c>
      <c r="M525" s="15" t="s">
        <v>732</v>
      </c>
      <c r="N525" s="42" t="s">
        <v>785</v>
      </c>
      <c r="O525" s="42" t="s">
        <v>177</v>
      </c>
      <c r="P525" s="18" t="s">
        <v>544</v>
      </c>
      <c r="Q525" s="19">
        <v>810</v>
      </c>
      <c r="R525" s="20">
        <v>0</v>
      </c>
      <c r="S525" s="42" t="s">
        <v>657</v>
      </c>
      <c r="T525" s="34">
        <v>616.6</v>
      </c>
      <c r="U525" s="34">
        <v>478.5</v>
      </c>
      <c r="V525" s="34">
        <v>115.3</v>
      </c>
      <c r="W525" s="34">
        <v>574.1</v>
      </c>
      <c r="X525" s="34">
        <v>1740</v>
      </c>
      <c r="Y525" s="157">
        <v>1740</v>
      </c>
      <c r="Z525" s="79"/>
    </row>
    <row r="526" spans="1:26" ht="33" customHeight="1">
      <c r="A526" s="188"/>
      <c r="B526" s="189">
        <v>30200000</v>
      </c>
      <c r="C526" s="190" t="s">
        <v>612</v>
      </c>
      <c r="D526" s="191">
        <v>30203000</v>
      </c>
      <c r="E526" s="192">
        <v>30424005</v>
      </c>
      <c r="F526" s="15" t="s">
        <v>130</v>
      </c>
      <c r="G526" s="16">
        <v>1</v>
      </c>
      <c r="H526" s="16">
        <v>602</v>
      </c>
      <c r="I526" s="15"/>
      <c r="J526" s="15"/>
      <c r="K526" s="15" t="s">
        <v>642</v>
      </c>
      <c r="L526" s="15" t="s">
        <v>715</v>
      </c>
      <c r="M526" s="15" t="s">
        <v>733</v>
      </c>
      <c r="N526" s="17"/>
      <c r="O526" s="17"/>
      <c r="P526" s="18"/>
      <c r="Q526" s="19"/>
      <c r="R526" s="20"/>
      <c r="S526" s="42"/>
      <c r="T526" s="34"/>
      <c r="U526" s="34"/>
      <c r="V526" s="34"/>
      <c r="W526" s="34"/>
      <c r="X526" s="34"/>
      <c r="Y526" s="166"/>
      <c r="Z526" s="79"/>
    </row>
    <row r="527" spans="1:26" ht="22.5" customHeight="1">
      <c r="A527" s="188"/>
      <c r="B527" s="189">
        <v>30200000</v>
      </c>
      <c r="C527" s="190" t="s">
        <v>612</v>
      </c>
      <c r="D527" s="191">
        <v>30203000</v>
      </c>
      <c r="E527" s="192">
        <v>30424005</v>
      </c>
      <c r="F527" s="14"/>
      <c r="G527" s="16"/>
      <c r="H527" s="27"/>
      <c r="I527" s="31"/>
      <c r="J527" s="31"/>
      <c r="K527" s="15" t="s">
        <v>126</v>
      </c>
      <c r="L527" s="15" t="s">
        <v>377</v>
      </c>
      <c r="M527" s="15" t="s">
        <v>804</v>
      </c>
      <c r="N527" s="17"/>
      <c r="O527" s="17"/>
      <c r="P527" s="18"/>
      <c r="Q527" s="19"/>
      <c r="R527" s="30"/>
      <c r="S527" s="43"/>
      <c r="T527" s="34"/>
      <c r="U527" s="34"/>
      <c r="V527" s="34"/>
      <c r="W527" s="34"/>
      <c r="X527" s="34"/>
      <c r="Y527" s="166"/>
      <c r="Z527" s="79"/>
    </row>
    <row r="528" spans="1:26" ht="24.75" customHeight="1">
      <c r="A528" s="188"/>
      <c r="B528" s="189">
        <v>30200000</v>
      </c>
      <c r="C528" s="190" t="s">
        <v>612</v>
      </c>
      <c r="D528" s="191">
        <v>30203000</v>
      </c>
      <c r="E528" s="192">
        <v>30424005</v>
      </c>
      <c r="F528" s="14"/>
      <c r="G528" s="16"/>
      <c r="H528" s="27"/>
      <c r="I528" s="31"/>
      <c r="J528" s="31"/>
      <c r="K528" s="15" t="s">
        <v>411</v>
      </c>
      <c r="L528" s="15" t="s">
        <v>346</v>
      </c>
      <c r="M528" s="15" t="s">
        <v>413</v>
      </c>
      <c r="N528" s="17"/>
      <c r="O528" s="17"/>
      <c r="P528" s="18"/>
      <c r="Q528" s="19"/>
      <c r="R528" s="30"/>
      <c r="S528" s="43"/>
      <c r="T528" s="34"/>
      <c r="U528" s="34"/>
      <c r="V528" s="34"/>
      <c r="W528" s="34"/>
      <c r="X528" s="34"/>
      <c r="Y528" s="166"/>
      <c r="Z528" s="79"/>
    </row>
    <row r="529" spans="1:26" s="324" customFormat="1" ht="90.75" customHeight="1">
      <c r="A529" s="159"/>
      <c r="B529" s="197"/>
      <c r="C529" s="198"/>
      <c r="D529" s="322"/>
      <c r="E529" s="323">
        <v>30424006</v>
      </c>
      <c r="F529" s="29"/>
      <c r="G529" s="37"/>
      <c r="H529" s="38"/>
      <c r="I529" s="109" t="s">
        <v>759</v>
      </c>
      <c r="J529" s="29"/>
      <c r="K529" s="442"/>
      <c r="L529" s="443"/>
      <c r="M529" s="443"/>
      <c r="N529" s="443"/>
      <c r="O529" s="443"/>
      <c r="P529" s="443"/>
      <c r="Q529" s="444"/>
      <c r="R529" s="77"/>
      <c r="S529" s="78"/>
      <c r="T529" s="224">
        <f aca="true" t="shared" si="79" ref="T529:Y529">SUM(T530:T532)</f>
        <v>1440</v>
      </c>
      <c r="U529" s="224">
        <f t="shared" si="79"/>
        <v>1440</v>
      </c>
      <c r="V529" s="224">
        <f t="shared" si="79"/>
        <v>0</v>
      </c>
      <c r="W529" s="224">
        <f t="shared" si="79"/>
        <v>0</v>
      </c>
      <c r="X529" s="224">
        <f t="shared" si="79"/>
        <v>0</v>
      </c>
      <c r="Y529" s="325">
        <f t="shared" si="79"/>
        <v>0</v>
      </c>
      <c r="Z529" s="79"/>
    </row>
    <row r="530" spans="1:26" ht="24.75" customHeight="1">
      <c r="A530" s="188">
        <v>902</v>
      </c>
      <c r="B530" s="189"/>
      <c r="C530" s="190"/>
      <c r="D530" s="193"/>
      <c r="E530" s="192">
        <v>30424006</v>
      </c>
      <c r="F530" s="14"/>
      <c r="G530" s="16"/>
      <c r="H530" s="27"/>
      <c r="I530" s="31"/>
      <c r="J530" s="15"/>
      <c r="K530" s="15" t="s">
        <v>126</v>
      </c>
      <c r="L530" s="15" t="s">
        <v>377</v>
      </c>
      <c r="M530" s="15" t="s">
        <v>804</v>
      </c>
      <c r="N530" s="42" t="s">
        <v>785</v>
      </c>
      <c r="O530" s="42" t="s">
        <v>177</v>
      </c>
      <c r="P530" s="18" t="s">
        <v>45</v>
      </c>
      <c r="Q530" s="19">
        <v>240</v>
      </c>
      <c r="R530" s="20">
        <v>0</v>
      </c>
      <c r="S530" s="42" t="s">
        <v>657</v>
      </c>
      <c r="T530" s="34">
        <v>1440</v>
      </c>
      <c r="U530" s="34">
        <v>1440</v>
      </c>
      <c r="V530" s="34">
        <v>0</v>
      </c>
      <c r="W530" s="34">
        <v>0</v>
      </c>
      <c r="X530" s="34">
        <v>0</v>
      </c>
      <c r="Y530" s="166">
        <v>0</v>
      </c>
      <c r="Z530" s="79"/>
    </row>
    <row r="531" spans="1:26" ht="24.75" customHeight="1">
      <c r="A531" s="188">
        <v>902</v>
      </c>
      <c r="B531" s="189"/>
      <c r="C531" s="190"/>
      <c r="D531" s="193"/>
      <c r="E531" s="192">
        <v>30424006</v>
      </c>
      <c r="F531" s="14"/>
      <c r="G531" s="16"/>
      <c r="H531" s="27"/>
      <c r="I531" s="15"/>
      <c r="J531" s="15"/>
      <c r="K531" s="15" t="s">
        <v>411</v>
      </c>
      <c r="L531" s="15" t="s">
        <v>346</v>
      </c>
      <c r="M531" s="15" t="s">
        <v>413</v>
      </c>
      <c r="N531" s="42"/>
      <c r="O531" s="42"/>
      <c r="P531" s="18"/>
      <c r="Q531" s="19"/>
      <c r="R531" s="20"/>
      <c r="S531" s="42"/>
      <c r="T531" s="34"/>
      <c r="U531" s="34"/>
      <c r="V531" s="34"/>
      <c r="W531" s="34"/>
      <c r="X531" s="34"/>
      <c r="Y531" s="166"/>
      <c r="Z531" s="79"/>
    </row>
    <row r="532" spans="1:26" ht="38.25" customHeight="1">
      <c r="A532" s="188">
        <v>902</v>
      </c>
      <c r="B532" s="189"/>
      <c r="C532" s="190"/>
      <c r="D532" s="193"/>
      <c r="E532" s="192">
        <v>30424006</v>
      </c>
      <c r="F532" s="14"/>
      <c r="G532" s="16"/>
      <c r="H532" s="27"/>
      <c r="I532" s="31"/>
      <c r="J532" s="15"/>
      <c r="K532" s="15" t="s">
        <v>643</v>
      </c>
      <c r="L532" s="15" t="s">
        <v>715</v>
      </c>
      <c r="M532" s="15" t="s">
        <v>724</v>
      </c>
      <c r="N532" s="42"/>
      <c r="O532" s="42"/>
      <c r="P532" s="18"/>
      <c r="Q532" s="19"/>
      <c r="R532" s="20"/>
      <c r="S532" s="42"/>
      <c r="T532" s="34"/>
      <c r="U532" s="34"/>
      <c r="V532" s="34"/>
      <c r="W532" s="34"/>
      <c r="X532" s="34"/>
      <c r="Y532" s="166"/>
      <c r="Z532" s="79"/>
    </row>
    <row r="533" spans="1:26" s="324" customFormat="1" ht="65.25" customHeight="1">
      <c r="A533" s="159"/>
      <c r="B533" s="197"/>
      <c r="C533" s="198"/>
      <c r="D533" s="322"/>
      <c r="E533" s="323">
        <v>30424007</v>
      </c>
      <c r="F533" s="29"/>
      <c r="G533" s="37"/>
      <c r="H533" s="38"/>
      <c r="I533" s="109" t="s">
        <v>760</v>
      </c>
      <c r="J533" s="29"/>
      <c r="K533" s="442"/>
      <c r="L533" s="443"/>
      <c r="M533" s="443"/>
      <c r="N533" s="443"/>
      <c r="O533" s="443"/>
      <c r="P533" s="443"/>
      <c r="Q533" s="444"/>
      <c r="R533" s="77"/>
      <c r="S533" s="78"/>
      <c r="T533" s="224">
        <f aca="true" t="shared" si="80" ref="T533:Y533">SUM(T534:T536)</f>
        <v>113.9</v>
      </c>
      <c r="U533" s="224">
        <f t="shared" si="80"/>
        <v>113.9</v>
      </c>
      <c r="V533" s="224">
        <f t="shared" si="80"/>
        <v>115.5</v>
      </c>
      <c r="W533" s="224">
        <f t="shared" si="80"/>
        <v>66.8</v>
      </c>
      <c r="X533" s="224">
        <f t="shared" si="80"/>
        <v>66.8</v>
      </c>
      <c r="Y533" s="325">
        <f t="shared" si="80"/>
        <v>66.8</v>
      </c>
      <c r="Z533" s="79"/>
    </row>
    <row r="534" spans="1:26" ht="71.25" customHeight="1">
      <c r="A534" s="188">
        <v>902</v>
      </c>
      <c r="B534" s="189"/>
      <c r="C534" s="190"/>
      <c r="D534" s="193"/>
      <c r="E534" s="192">
        <v>30424007</v>
      </c>
      <c r="F534" s="14"/>
      <c r="G534" s="16"/>
      <c r="H534" s="27"/>
      <c r="I534" s="31"/>
      <c r="J534" s="15"/>
      <c r="K534" s="15" t="s">
        <v>592</v>
      </c>
      <c r="L534" s="15" t="s">
        <v>596</v>
      </c>
      <c r="M534" s="15" t="s">
        <v>595</v>
      </c>
      <c r="N534" s="42" t="s">
        <v>785</v>
      </c>
      <c r="O534" s="42" t="s">
        <v>177</v>
      </c>
      <c r="P534" s="18" t="s">
        <v>545</v>
      </c>
      <c r="Q534" s="19">
        <v>240</v>
      </c>
      <c r="R534" s="20">
        <v>0</v>
      </c>
      <c r="S534" s="42" t="s">
        <v>657</v>
      </c>
      <c r="T534" s="34">
        <v>113.9</v>
      </c>
      <c r="U534" s="34">
        <v>113.9</v>
      </c>
      <c r="V534" s="34">
        <v>115.5</v>
      </c>
      <c r="W534" s="34">
        <v>66.8</v>
      </c>
      <c r="X534" s="34">
        <v>66.8</v>
      </c>
      <c r="Y534" s="157">
        <v>66.8</v>
      </c>
      <c r="Z534" s="79"/>
    </row>
    <row r="535" spans="1:26" ht="26.25" customHeight="1">
      <c r="A535" s="188"/>
      <c r="B535" s="189"/>
      <c r="C535" s="190"/>
      <c r="D535" s="193"/>
      <c r="E535" s="192">
        <v>30424007</v>
      </c>
      <c r="F535" s="14"/>
      <c r="G535" s="16"/>
      <c r="H535" s="27"/>
      <c r="I535" s="15"/>
      <c r="J535" s="15"/>
      <c r="K535" s="15" t="s">
        <v>126</v>
      </c>
      <c r="L535" s="15" t="s">
        <v>377</v>
      </c>
      <c r="M535" s="15" t="s">
        <v>804</v>
      </c>
      <c r="N535" s="17"/>
      <c r="O535" s="17"/>
      <c r="P535" s="18"/>
      <c r="Q535" s="19"/>
      <c r="R535" s="20"/>
      <c r="S535" s="42"/>
      <c r="T535" s="34"/>
      <c r="U535" s="34"/>
      <c r="V535" s="34"/>
      <c r="W535" s="34"/>
      <c r="X535" s="34"/>
      <c r="Y535" s="166"/>
      <c r="Z535" s="79"/>
    </row>
    <row r="536" spans="1:26" ht="27" customHeight="1">
      <c r="A536" s="188"/>
      <c r="B536" s="189"/>
      <c r="C536" s="190"/>
      <c r="D536" s="193"/>
      <c r="E536" s="192">
        <v>30424007</v>
      </c>
      <c r="F536" s="14"/>
      <c r="G536" s="16"/>
      <c r="H536" s="27"/>
      <c r="I536" s="31"/>
      <c r="J536" s="15"/>
      <c r="K536" s="15" t="s">
        <v>411</v>
      </c>
      <c r="L536" s="15" t="s">
        <v>346</v>
      </c>
      <c r="M536" s="15" t="s">
        <v>413</v>
      </c>
      <c r="N536" s="17"/>
      <c r="O536" s="17"/>
      <c r="P536" s="18"/>
      <c r="Q536" s="19"/>
      <c r="R536" s="20"/>
      <c r="S536" s="42"/>
      <c r="T536" s="34"/>
      <c r="U536" s="34"/>
      <c r="V536" s="34"/>
      <c r="W536" s="34"/>
      <c r="X536" s="34"/>
      <c r="Y536" s="166"/>
      <c r="Z536" s="79"/>
    </row>
    <row r="537" spans="1:26" ht="64.5" customHeight="1">
      <c r="A537" s="188"/>
      <c r="B537" s="189"/>
      <c r="C537" s="190"/>
      <c r="D537" s="193"/>
      <c r="E537" s="192">
        <v>30424007</v>
      </c>
      <c r="F537" s="14"/>
      <c r="G537" s="16"/>
      <c r="H537" s="27"/>
      <c r="I537" s="31"/>
      <c r="J537" s="15"/>
      <c r="K537" s="15" t="s">
        <v>633</v>
      </c>
      <c r="L537" s="15" t="s">
        <v>715</v>
      </c>
      <c r="M537" s="15" t="s">
        <v>66</v>
      </c>
      <c r="N537" s="17"/>
      <c r="O537" s="17"/>
      <c r="P537" s="18"/>
      <c r="Q537" s="19"/>
      <c r="R537" s="20"/>
      <c r="S537" s="42"/>
      <c r="T537" s="34"/>
      <c r="U537" s="34"/>
      <c r="V537" s="34"/>
      <c r="W537" s="34"/>
      <c r="X537" s="34"/>
      <c r="Y537" s="166"/>
      <c r="Z537" s="79"/>
    </row>
    <row r="538" spans="1:26" s="324" customFormat="1" ht="24" customHeight="1">
      <c r="A538" s="159"/>
      <c r="B538" s="197">
        <v>30417000</v>
      </c>
      <c r="C538" s="198" t="s">
        <v>616</v>
      </c>
      <c r="D538" s="322"/>
      <c r="E538" s="323">
        <v>30472002</v>
      </c>
      <c r="F538" s="29" t="s">
        <v>296</v>
      </c>
      <c r="G538" s="466"/>
      <c r="H538" s="467"/>
      <c r="I538" s="116" t="s">
        <v>752</v>
      </c>
      <c r="J538" s="116"/>
      <c r="K538" s="468"/>
      <c r="L538" s="468"/>
      <c r="M538" s="468"/>
      <c r="N538" s="468"/>
      <c r="O538" s="468"/>
      <c r="P538" s="468"/>
      <c r="Q538" s="468"/>
      <c r="R538" s="469"/>
      <c r="S538" s="116"/>
      <c r="T538" s="298">
        <f aca="true" t="shared" si="81" ref="T538:Y538">SUM(T539:T543)</f>
        <v>1404.6</v>
      </c>
      <c r="U538" s="298">
        <f t="shared" si="81"/>
        <v>1400.7</v>
      </c>
      <c r="V538" s="298">
        <f t="shared" si="81"/>
        <v>1404.6000000000001</v>
      </c>
      <c r="W538" s="298">
        <f t="shared" si="81"/>
        <v>1404.6000000000001</v>
      </c>
      <c r="X538" s="298">
        <f t="shared" si="81"/>
        <v>1404.6000000000001</v>
      </c>
      <c r="Y538" s="333">
        <f t="shared" si="81"/>
        <v>1404.6000000000001</v>
      </c>
      <c r="Z538" s="79"/>
    </row>
    <row r="539" spans="1:26" ht="24.75" customHeight="1">
      <c r="A539" s="188">
        <v>902</v>
      </c>
      <c r="B539" s="189">
        <v>30400000</v>
      </c>
      <c r="C539" s="190" t="s">
        <v>616</v>
      </c>
      <c r="D539" s="191">
        <v>30417000</v>
      </c>
      <c r="E539" s="192">
        <v>30472002</v>
      </c>
      <c r="F539" s="15" t="s">
        <v>296</v>
      </c>
      <c r="G539" s="16">
        <v>1</v>
      </c>
      <c r="H539" s="16">
        <v>404</v>
      </c>
      <c r="I539" s="15"/>
      <c r="J539" s="15"/>
      <c r="K539" s="15" t="s">
        <v>700</v>
      </c>
      <c r="L539" s="15" t="s">
        <v>614</v>
      </c>
      <c r="M539" s="15" t="s">
        <v>718</v>
      </c>
      <c r="N539" s="42" t="s">
        <v>766</v>
      </c>
      <c r="O539" s="42" t="s">
        <v>785</v>
      </c>
      <c r="P539" s="18" t="s">
        <v>369</v>
      </c>
      <c r="Q539" s="19">
        <v>120</v>
      </c>
      <c r="R539" s="20">
        <v>0</v>
      </c>
      <c r="S539" s="42" t="s">
        <v>657</v>
      </c>
      <c r="T539" s="34">
        <v>1097.5</v>
      </c>
      <c r="U539" s="34">
        <v>1093.7</v>
      </c>
      <c r="V539" s="34">
        <v>1102.9</v>
      </c>
      <c r="W539" s="34">
        <v>1102.9</v>
      </c>
      <c r="X539" s="34">
        <v>1102.9</v>
      </c>
      <c r="Y539" s="157">
        <v>1102.9</v>
      </c>
      <c r="Z539" s="79"/>
    </row>
    <row r="540" spans="1:26" ht="25.5" customHeight="1">
      <c r="A540" s="188">
        <v>902</v>
      </c>
      <c r="B540" s="189">
        <v>30400000</v>
      </c>
      <c r="C540" s="190" t="s">
        <v>616</v>
      </c>
      <c r="D540" s="191">
        <v>30417000</v>
      </c>
      <c r="E540" s="192">
        <v>30472002</v>
      </c>
      <c r="F540" s="15"/>
      <c r="G540" s="16"/>
      <c r="H540" s="16"/>
      <c r="I540" s="15"/>
      <c r="J540" s="15"/>
      <c r="K540" s="15" t="s">
        <v>126</v>
      </c>
      <c r="L540" s="15" t="s">
        <v>377</v>
      </c>
      <c r="M540" s="15" t="s">
        <v>804</v>
      </c>
      <c r="N540" s="42" t="s">
        <v>766</v>
      </c>
      <c r="O540" s="42" t="s">
        <v>785</v>
      </c>
      <c r="P540" s="18" t="s">
        <v>369</v>
      </c>
      <c r="Q540" s="19">
        <v>240</v>
      </c>
      <c r="R540" s="20">
        <v>0</v>
      </c>
      <c r="S540" s="42" t="s">
        <v>657</v>
      </c>
      <c r="T540" s="34">
        <v>307.1</v>
      </c>
      <c r="U540" s="34">
        <v>307</v>
      </c>
      <c r="V540" s="34">
        <v>301.7</v>
      </c>
      <c r="W540" s="34">
        <v>301.7</v>
      </c>
      <c r="X540" s="34">
        <v>301.7</v>
      </c>
      <c r="Y540" s="157">
        <v>301.7</v>
      </c>
      <c r="Z540" s="79"/>
    </row>
    <row r="541" spans="1:26" ht="24.75" customHeight="1">
      <c r="A541" s="188">
        <v>902</v>
      </c>
      <c r="B541" s="189">
        <v>30400000</v>
      </c>
      <c r="C541" s="190" t="s">
        <v>616</v>
      </c>
      <c r="D541" s="191">
        <v>30417000</v>
      </c>
      <c r="E541" s="192">
        <v>30472002</v>
      </c>
      <c r="F541" s="15"/>
      <c r="G541" s="16"/>
      <c r="H541" s="16"/>
      <c r="I541" s="15"/>
      <c r="J541" s="15"/>
      <c r="K541" s="15" t="s">
        <v>411</v>
      </c>
      <c r="L541" s="15" t="s">
        <v>346</v>
      </c>
      <c r="M541" s="15" t="s">
        <v>413</v>
      </c>
      <c r="N541" s="42"/>
      <c r="O541" s="42"/>
      <c r="P541" s="18"/>
      <c r="Q541" s="19"/>
      <c r="R541" s="20"/>
      <c r="S541" s="42"/>
      <c r="T541" s="34"/>
      <c r="U541" s="34"/>
      <c r="V541" s="34"/>
      <c r="W541" s="34"/>
      <c r="X541" s="34"/>
      <c r="Y541" s="157"/>
      <c r="Z541" s="79"/>
    </row>
    <row r="542" spans="1:26" ht="39" customHeight="1">
      <c r="A542" s="188">
        <v>902</v>
      </c>
      <c r="B542" s="189">
        <v>30400000</v>
      </c>
      <c r="C542" s="190" t="s">
        <v>616</v>
      </c>
      <c r="D542" s="191">
        <v>30417000</v>
      </c>
      <c r="E542" s="192">
        <v>30472002</v>
      </c>
      <c r="F542" s="15"/>
      <c r="G542" s="16"/>
      <c r="H542" s="16"/>
      <c r="I542" s="15"/>
      <c r="J542" s="15"/>
      <c r="K542" s="15" t="s">
        <v>639</v>
      </c>
      <c r="L542" s="15" t="s">
        <v>140</v>
      </c>
      <c r="M542" s="15" t="s">
        <v>721</v>
      </c>
      <c r="N542" s="42"/>
      <c r="O542" s="42"/>
      <c r="P542" s="18"/>
      <c r="Q542" s="19"/>
      <c r="R542" s="20"/>
      <c r="S542" s="42"/>
      <c r="T542" s="34"/>
      <c r="U542" s="34"/>
      <c r="V542" s="34"/>
      <c r="W542" s="34"/>
      <c r="X542" s="34"/>
      <c r="Y542" s="157"/>
      <c r="Z542" s="79"/>
    </row>
    <row r="543" spans="1:26" ht="60" customHeight="1">
      <c r="A543" s="188">
        <v>902</v>
      </c>
      <c r="B543" s="189">
        <v>30400000</v>
      </c>
      <c r="C543" s="190" t="s">
        <v>616</v>
      </c>
      <c r="D543" s="191">
        <v>30417000</v>
      </c>
      <c r="E543" s="192">
        <v>30472002</v>
      </c>
      <c r="F543" s="15" t="s">
        <v>296</v>
      </c>
      <c r="G543" s="16">
        <v>1</v>
      </c>
      <c r="H543" s="16">
        <v>602</v>
      </c>
      <c r="I543" s="15"/>
      <c r="J543" s="15"/>
      <c r="K543" s="15" t="s">
        <v>59</v>
      </c>
      <c r="L543" s="15" t="s">
        <v>140</v>
      </c>
      <c r="M543" s="15" t="s">
        <v>720</v>
      </c>
      <c r="N543" s="42"/>
      <c r="O543" s="42"/>
      <c r="P543" s="18"/>
      <c r="Q543" s="19"/>
      <c r="R543" s="20"/>
      <c r="S543" s="42"/>
      <c r="T543" s="34"/>
      <c r="U543" s="34"/>
      <c r="V543" s="34"/>
      <c r="W543" s="34"/>
      <c r="X543" s="34"/>
      <c r="Y543" s="166"/>
      <c r="Z543" s="79"/>
    </row>
    <row r="544" spans="1:26" s="324" customFormat="1" ht="45" customHeight="1">
      <c r="A544" s="159"/>
      <c r="B544" s="197">
        <v>30415000</v>
      </c>
      <c r="C544" s="198" t="s">
        <v>616</v>
      </c>
      <c r="D544" s="322"/>
      <c r="E544" s="323">
        <v>30484001</v>
      </c>
      <c r="F544" s="29" t="s">
        <v>295</v>
      </c>
      <c r="G544" s="466"/>
      <c r="H544" s="467"/>
      <c r="I544" s="116" t="s">
        <v>751</v>
      </c>
      <c r="J544" s="116"/>
      <c r="K544" s="468"/>
      <c r="L544" s="468"/>
      <c r="M544" s="468"/>
      <c r="N544" s="468"/>
      <c r="O544" s="468"/>
      <c r="P544" s="468"/>
      <c r="Q544" s="468"/>
      <c r="R544" s="469"/>
      <c r="S544" s="116"/>
      <c r="T544" s="298">
        <f aca="true" t="shared" si="82" ref="T544:Y544">SUM(T545:T546)</f>
        <v>16.8</v>
      </c>
      <c r="U544" s="298">
        <f t="shared" si="82"/>
        <v>16.8</v>
      </c>
      <c r="V544" s="298">
        <f t="shared" si="82"/>
        <v>0</v>
      </c>
      <c r="W544" s="298">
        <f t="shared" si="82"/>
        <v>0</v>
      </c>
      <c r="X544" s="298">
        <f t="shared" si="82"/>
        <v>0</v>
      </c>
      <c r="Y544" s="333">
        <f t="shared" si="82"/>
        <v>0</v>
      </c>
      <c r="Z544" s="83">
        <f>SUM(Z545)</f>
        <v>0</v>
      </c>
    </row>
    <row r="545" spans="1:27" ht="59.25" customHeight="1">
      <c r="A545" s="188">
        <v>902</v>
      </c>
      <c r="B545" s="189">
        <v>30400000</v>
      </c>
      <c r="C545" s="190" t="s">
        <v>616</v>
      </c>
      <c r="D545" s="191">
        <v>30415000</v>
      </c>
      <c r="E545" s="192">
        <v>30484001</v>
      </c>
      <c r="F545" s="15" t="s">
        <v>295</v>
      </c>
      <c r="G545" s="16">
        <v>1</v>
      </c>
      <c r="H545" s="16">
        <v>404</v>
      </c>
      <c r="I545" s="15"/>
      <c r="J545" s="15"/>
      <c r="K545" s="15" t="s">
        <v>699</v>
      </c>
      <c r="L545" s="15" t="s">
        <v>614</v>
      </c>
      <c r="M545" s="15" t="s">
        <v>718</v>
      </c>
      <c r="N545" s="42" t="s">
        <v>766</v>
      </c>
      <c r="O545" s="42" t="s">
        <v>111</v>
      </c>
      <c r="P545" s="18" t="s">
        <v>46</v>
      </c>
      <c r="Q545" s="19">
        <v>240</v>
      </c>
      <c r="R545" s="20">
        <v>0</v>
      </c>
      <c r="S545" s="42" t="s">
        <v>657</v>
      </c>
      <c r="T545" s="34">
        <v>16.8</v>
      </c>
      <c r="U545" s="34">
        <v>16.8</v>
      </c>
      <c r="V545" s="34">
        <v>0</v>
      </c>
      <c r="W545" s="34">
        <v>0</v>
      </c>
      <c r="X545" s="34">
        <v>0</v>
      </c>
      <c r="Y545" s="166">
        <v>0</v>
      </c>
      <c r="Z545" s="1">
        <v>0</v>
      </c>
      <c r="AA545" s="3">
        <v>0</v>
      </c>
    </row>
    <row r="546" spans="1:26" ht="27" customHeight="1">
      <c r="A546" s="188"/>
      <c r="B546" s="189">
        <v>30400000</v>
      </c>
      <c r="C546" s="190" t="s">
        <v>616</v>
      </c>
      <c r="D546" s="191">
        <v>30415000</v>
      </c>
      <c r="E546" s="192">
        <v>30484001</v>
      </c>
      <c r="F546" s="15" t="s">
        <v>295</v>
      </c>
      <c r="G546" s="16">
        <v>1</v>
      </c>
      <c r="H546" s="16">
        <v>602</v>
      </c>
      <c r="I546" s="15"/>
      <c r="J546" s="15"/>
      <c r="K546" s="15" t="s">
        <v>126</v>
      </c>
      <c r="L546" s="15" t="s">
        <v>377</v>
      </c>
      <c r="M546" s="15" t="s">
        <v>804</v>
      </c>
      <c r="N546" s="17"/>
      <c r="O546" s="268"/>
      <c r="P546" s="18"/>
      <c r="Q546" s="19"/>
      <c r="R546" s="20"/>
      <c r="S546" s="42"/>
      <c r="T546" s="34"/>
      <c r="U546" s="34"/>
      <c r="V546" s="34"/>
      <c r="W546" s="34"/>
      <c r="X546" s="34"/>
      <c r="Y546" s="166"/>
      <c r="Z546" s="1"/>
    </row>
    <row r="547" spans="1:26" ht="32.25" customHeight="1">
      <c r="A547" s="188"/>
      <c r="B547" s="189"/>
      <c r="C547" s="190"/>
      <c r="D547" s="193"/>
      <c r="E547" s="192">
        <v>30484001</v>
      </c>
      <c r="F547" s="14"/>
      <c r="G547" s="16"/>
      <c r="H547" s="27"/>
      <c r="I547" s="31"/>
      <c r="J547" s="31"/>
      <c r="K547" s="15" t="s">
        <v>411</v>
      </c>
      <c r="L547" s="15" t="s">
        <v>346</v>
      </c>
      <c r="M547" s="15" t="s">
        <v>413</v>
      </c>
      <c r="N547" s="17"/>
      <c r="O547" s="17"/>
      <c r="P547" s="18"/>
      <c r="Q547" s="19"/>
      <c r="R547" s="30"/>
      <c r="S547" s="30"/>
      <c r="T547" s="34"/>
      <c r="U547" s="34"/>
      <c r="V547" s="34"/>
      <c r="W547" s="34"/>
      <c r="X547" s="34"/>
      <c r="Y547" s="166"/>
      <c r="Z547" s="1"/>
    </row>
    <row r="548" spans="1:26" ht="39" customHeight="1">
      <c r="A548" s="188"/>
      <c r="B548" s="189"/>
      <c r="C548" s="190"/>
      <c r="D548" s="193"/>
      <c r="E548" s="192">
        <v>30484001</v>
      </c>
      <c r="F548" s="14"/>
      <c r="G548" s="16"/>
      <c r="H548" s="27"/>
      <c r="I548" s="31"/>
      <c r="J548" s="31"/>
      <c r="K548" s="15" t="s">
        <v>65</v>
      </c>
      <c r="L548" s="15" t="s">
        <v>715</v>
      </c>
      <c r="M548" s="15" t="s">
        <v>719</v>
      </c>
      <c r="N548" s="17"/>
      <c r="O548" s="17"/>
      <c r="P548" s="18"/>
      <c r="Q548" s="19"/>
      <c r="R548" s="30"/>
      <c r="S548" s="30"/>
      <c r="T548" s="34"/>
      <c r="U548" s="34"/>
      <c r="V548" s="34"/>
      <c r="W548" s="34"/>
      <c r="X548" s="34"/>
      <c r="Y548" s="166"/>
      <c r="Z548" s="1"/>
    </row>
    <row r="549" spans="1:26" ht="74.25" customHeight="1">
      <c r="A549" s="188"/>
      <c r="B549" s="189"/>
      <c r="C549" s="190"/>
      <c r="D549" s="193"/>
      <c r="E549" s="192">
        <v>30484001</v>
      </c>
      <c r="F549" s="14"/>
      <c r="G549" s="16"/>
      <c r="H549" s="27"/>
      <c r="I549" s="31"/>
      <c r="J549" s="31"/>
      <c r="K549" s="15" t="s">
        <v>638</v>
      </c>
      <c r="L549" s="15" t="s">
        <v>715</v>
      </c>
      <c r="M549" s="15" t="s">
        <v>720</v>
      </c>
      <c r="N549" s="17"/>
      <c r="O549" s="17"/>
      <c r="P549" s="18"/>
      <c r="Q549" s="19"/>
      <c r="R549" s="30"/>
      <c r="S549" s="30"/>
      <c r="T549" s="34"/>
      <c r="U549" s="34"/>
      <c r="V549" s="34"/>
      <c r="W549" s="34"/>
      <c r="X549" s="34"/>
      <c r="Y549" s="166"/>
      <c r="Z549" s="1"/>
    </row>
    <row r="550" spans="1:26" s="324" customFormat="1" ht="48.75" customHeight="1">
      <c r="A550" s="159"/>
      <c r="B550" s="197">
        <v>30415000</v>
      </c>
      <c r="C550" s="198" t="s">
        <v>616</v>
      </c>
      <c r="D550" s="322"/>
      <c r="E550" s="323">
        <v>30485001</v>
      </c>
      <c r="F550" s="29" t="s">
        <v>295</v>
      </c>
      <c r="G550" s="466"/>
      <c r="H550" s="467"/>
      <c r="I550" s="116" t="s">
        <v>594</v>
      </c>
      <c r="J550" s="116"/>
      <c r="K550" s="468"/>
      <c r="L550" s="468"/>
      <c r="M550" s="468"/>
      <c r="N550" s="468"/>
      <c r="O550" s="468"/>
      <c r="P550" s="468"/>
      <c r="Q550" s="468"/>
      <c r="R550" s="469"/>
      <c r="S550" s="116"/>
      <c r="T550" s="298">
        <f aca="true" t="shared" si="83" ref="T550:Y550">SUM(T551:T553)</f>
        <v>462</v>
      </c>
      <c r="U550" s="298">
        <f t="shared" si="83"/>
        <v>0</v>
      </c>
      <c r="V550" s="298">
        <f t="shared" si="83"/>
        <v>126</v>
      </c>
      <c r="W550" s="298">
        <f t="shared" si="83"/>
        <v>126</v>
      </c>
      <c r="X550" s="298">
        <f t="shared" si="83"/>
        <v>126</v>
      </c>
      <c r="Y550" s="333">
        <f t="shared" si="83"/>
        <v>126</v>
      </c>
      <c r="Z550" s="1"/>
    </row>
    <row r="551" spans="1:26" ht="27.75" customHeight="1">
      <c r="A551" s="188">
        <v>902</v>
      </c>
      <c r="B551" s="189">
        <v>30400000</v>
      </c>
      <c r="C551" s="190" t="s">
        <v>616</v>
      </c>
      <c r="D551" s="191">
        <v>30415000</v>
      </c>
      <c r="E551" s="192">
        <v>30485001</v>
      </c>
      <c r="F551" s="15" t="s">
        <v>295</v>
      </c>
      <c r="G551" s="16">
        <v>1</v>
      </c>
      <c r="H551" s="16">
        <v>404</v>
      </c>
      <c r="I551" s="15"/>
      <c r="J551" s="15"/>
      <c r="K551" s="15" t="s">
        <v>411</v>
      </c>
      <c r="L551" s="15" t="s">
        <v>346</v>
      </c>
      <c r="M551" s="15" t="s">
        <v>205</v>
      </c>
      <c r="N551" s="42" t="s">
        <v>766</v>
      </c>
      <c r="O551" s="42" t="s">
        <v>785</v>
      </c>
      <c r="P551" s="18" t="s">
        <v>286</v>
      </c>
      <c r="Q551" s="19">
        <v>120</v>
      </c>
      <c r="R551" s="20">
        <v>0</v>
      </c>
      <c r="S551" s="42" t="s">
        <v>163</v>
      </c>
      <c r="T551" s="34">
        <v>462</v>
      </c>
      <c r="U551" s="34">
        <v>0</v>
      </c>
      <c r="V551" s="34">
        <v>118.5</v>
      </c>
      <c r="W551" s="34">
        <v>118.5</v>
      </c>
      <c r="X551" s="34">
        <v>118.5</v>
      </c>
      <c r="Y551" s="157">
        <v>118.5</v>
      </c>
      <c r="Z551" s="1"/>
    </row>
    <row r="552" spans="1:26" ht="33.75">
      <c r="A552" s="188">
        <v>902</v>
      </c>
      <c r="B552" s="189"/>
      <c r="C552" s="190"/>
      <c r="D552" s="191"/>
      <c r="E552" s="192">
        <v>30485001</v>
      </c>
      <c r="F552" s="15"/>
      <c r="G552" s="16"/>
      <c r="H552" s="16"/>
      <c r="I552" s="15"/>
      <c r="J552" s="15"/>
      <c r="K552" s="15" t="s">
        <v>203</v>
      </c>
      <c r="L552" s="15" t="s">
        <v>346</v>
      </c>
      <c r="M552" s="15" t="s">
        <v>565</v>
      </c>
      <c r="N552" s="42" t="s">
        <v>766</v>
      </c>
      <c r="O552" s="42" t="s">
        <v>785</v>
      </c>
      <c r="P552" s="18" t="s">
        <v>286</v>
      </c>
      <c r="Q552" s="19">
        <v>240</v>
      </c>
      <c r="R552" s="20">
        <v>0</v>
      </c>
      <c r="S552" s="42" t="s">
        <v>657</v>
      </c>
      <c r="T552" s="34">
        <v>0</v>
      </c>
      <c r="U552" s="34">
        <v>0</v>
      </c>
      <c r="V552" s="34">
        <v>7.5</v>
      </c>
      <c r="W552" s="34">
        <v>7.5</v>
      </c>
      <c r="X552" s="34">
        <v>7.5</v>
      </c>
      <c r="Y552" s="157">
        <v>7.5</v>
      </c>
      <c r="Z552" s="1"/>
    </row>
    <row r="553" spans="1:26" ht="57.75" customHeight="1">
      <c r="A553" s="188">
        <v>902</v>
      </c>
      <c r="B553" s="189">
        <v>30400000</v>
      </c>
      <c r="C553" s="190" t="s">
        <v>616</v>
      </c>
      <c r="D553" s="191">
        <v>30415000</v>
      </c>
      <c r="E553" s="192">
        <v>30485001</v>
      </c>
      <c r="F553" s="15" t="s">
        <v>295</v>
      </c>
      <c r="G553" s="16">
        <v>1</v>
      </c>
      <c r="H553" s="16">
        <v>602</v>
      </c>
      <c r="I553" s="15"/>
      <c r="J553" s="15"/>
      <c r="K553" s="15" t="s">
        <v>440</v>
      </c>
      <c r="L553" s="15" t="s">
        <v>614</v>
      </c>
      <c r="M553" s="15" t="s">
        <v>441</v>
      </c>
      <c r="N553" s="42"/>
      <c r="O553" s="42"/>
      <c r="P553" s="18"/>
      <c r="Q553" s="19"/>
      <c r="R553" s="20"/>
      <c r="S553" s="42"/>
      <c r="T553" s="34"/>
      <c r="U553" s="34"/>
      <c r="V553" s="34"/>
      <c r="W553" s="34"/>
      <c r="X553" s="34"/>
      <c r="Y553" s="157"/>
      <c r="Z553" s="1"/>
    </row>
    <row r="554" spans="1:26" ht="26.25" customHeight="1">
      <c r="A554" s="204"/>
      <c r="B554" s="205">
        <v>30500000</v>
      </c>
      <c r="C554" s="206" t="s">
        <v>274</v>
      </c>
      <c r="D554" s="207"/>
      <c r="E554" s="208">
        <v>30500000</v>
      </c>
      <c r="F554" s="36" t="s">
        <v>294</v>
      </c>
      <c r="G554" s="478"/>
      <c r="H554" s="479"/>
      <c r="I554" s="498" t="s">
        <v>183</v>
      </c>
      <c r="J554" s="504"/>
      <c r="K554" s="499"/>
      <c r="L554" s="499"/>
      <c r="M554" s="499"/>
      <c r="N554" s="499"/>
      <c r="O554" s="499"/>
      <c r="P554" s="499"/>
      <c r="Q554" s="499"/>
      <c r="R554" s="499"/>
      <c r="S554" s="500"/>
      <c r="T554" s="209">
        <f aca="true" t="shared" si="84" ref="T554:Y554">SUM(T555)</f>
        <v>593.5999999999999</v>
      </c>
      <c r="U554" s="209">
        <f t="shared" si="84"/>
        <v>588.8</v>
      </c>
      <c r="V554" s="209">
        <f t="shared" si="84"/>
        <v>598.1999999999999</v>
      </c>
      <c r="W554" s="209">
        <f t="shared" si="84"/>
        <v>0</v>
      </c>
      <c r="X554" s="209">
        <f t="shared" si="84"/>
        <v>0</v>
      </c>
      <c r="Y554" s="338">
        <f t="shared" si="84"/>
        <v>0</v>
      </c>
      <c r="Z554" s="1"/>
    </row>
    <row r="555" spans="1:26" s="324" customFormat="1" ht="24.75" customHeight="1">
      <c r="A555" s="210"/>
      <c r="B555" s="211">
        <v>30101100</v>
      </c>
      <c r="C555" s="212" t="s">
        <v>275</v>
      </c>
      <c r="D555" s="341"/>
      <c r="E555" s="342">
        <v>30501100</v>
      </c>
      <c r="F555" s="14" t="s">
        <v>276</v>
      </c>
      <c r="G555" s="474"/>
      <c r="H555" s="480"/>
      <c r="I555" s="116" t="s">
        <v>184</v>
      </c>
      <c r="J555" s="116"/>
      <c r="K555" s="469"/>
      <c r="L555" s="481"/>
      <c r="M555" s="481"/>
      <c r="N555" s="481"/>
      <c r="O555" s="481"/>
      <c r="P555" s="481"/>
      <c r="Q555" s="481"/>
      <c r="R555" s="482"/>
      <c r="S555" s="309"/>
      <c r="T555" s="343">
        <f aca="true" t="shared" si="85" ref="T555:Y555">SUM(T556:T562)</f>
        <v>593.5999999999999</v>
      </c>
      <c r="U555" s="343">
        <f t="shared" si="85"/>
        <v>588.8</v>
      </c>
      <c r="V555" s="343">
        <f t="shared" si="85"/>
        <v>598.1999999999999</v>
      </c>
      <c r="W555" s="343">
        <f t="shared" si="85"/>
        <v>0</v>
      </c>
      <c r="X555" s="343">
        <f t="shared" si="85"/>
        <v>0</v>
      </c>
      <c r="Y555" s="336">
        <f t="shared" si="85"/>
        <v>0</v>
      </c>
      <c r="Z555" s="1"/>
    </row>
    <row r="556" spans="1:26" ht="37.5" customHeight="1">
      <c r="A556" s="199">
        <v>910</v>
      </c>
      <c r="B556" s="189"/>
      <c r="C556" s="190"/>
      <c r="D556" s="191"/>
      <c r="E556" s="192">
        <v>30501100</v>
      </c>
      <c r="F556" s="15"/>
      <c r="G556" s="16"/>
      <c r="H556" s="16"/>
      <c r="I556" s="15"/>
      <c r="J556" s="15"/>
      <c r="K556" s="15" t="s">
        <v>186</v>
      </c>
      <c r="L556" s="15" t="s">
        <v>277</v>
      </c>
      <c r="M556" s="15" t="s">
        <v>804</v>
      </c>
      <c r="N556" s="42" t="s">
        <v>766</v>
      </c>
      <c r="O556" s="42" t="s">
        <v>112</v>
      </c>
      <c r="P556" s="18" t="s">
        <v>185</v>
      </c>
      <c r="Q556" s="19">
        <v>120</v>
      </c>
      <c r="R556" s="20">
        <v>0</v>
      </c>
      <c r="S556" s="42" t="s">
        <v>657</v>
      </c>
      <c r="T556" s="203">
        <v>501.9</v>
      </c>
      <c r="U556" s="203">
        <v>500.7</v>
      </c>
      <c r="V556" s="203">
        <v>504.7</v>
      </c>
      <c r="W556" s="203">
        <v>0</v>
      </c>
      <c r="X556" s="203">
        <v>0</v>
      </c>
      <c r="Y556" s="335">
        <v>0</v>
      </c>
      <c r="Z556" s="1"/>
    </row>
    <row r="557" spans="1:26" ht="33" customHeight="1">
      <c r="A557" s="199">
        <v>910</v>
      </c>
      <c r="B557" s="189"/>
      <c r="C557" s="190"/>
      <c r="D557" s="191"/>
      <c r="E557" s="192">
        <v>30501100</v>
      </c>
      <c r="F557" s="15"/>
      <c r="G557" s="16"/>
      <c r="H557" s="16"/>
      <c r="I557" s="15"/>
      <c r="J557" s="15"/>
      <c r="K557" s="15" t="s">
        <v>411</v>
      </c>
      <c r="L557" s="15" t="s">
        <v>412</v>
      </c>
      <c r="M557" s="15" t="s">
        <v>205</v>
      </c>
      <c r="N557" s="42" t="s">
        <v>766</v>
      </c>
      <c r="O557" s="42" t="s">
        <v>112</v>
      </c>
      <c r="P557" s="18" t="s">
        <v>185</v>
      </c>
      <c r="Q557" s="19">
        <v>240</v>
      </c>
      <c r="R557" s="20"/>
      <c r="S557" s="42" t="s">
        <v>657</v>
      </c>
      <c r="T557" s="203">
        <v>91.3</v>
      </c>
      <c r="U557" s="203">
        <v>87.7</v>
      </c>
      <c r="V557" s="203">
        <v>93.1</v>
      </c>
      <c r="W557" s="203">
        <v>0</v>
      </c>
      <c r="X557" s="203">
        <v>0</v>
      </c>
      <c r="Y557" s="335">
        <v>0</v>
      </c>
      <c r="Z557" s="1"/>
    </row>
    <row r="558" spans="1:26" ht="35.25" customHeight="1">
      <c r="A558" s="199">
        <v>910</v>
      </c>
      <c r="B558" s="189"/>
      <c r="C558" s="190"/>
      <c r="D558" s="191"/>
      <c r="E558" s="192">
        <v>30501100</v>
      </c>
      <c r="F558" s="15"/>
      <c r="G558" s="16"/>
      <c r="H558" s="16"/>
      <c r="I558" s="15"/>
      <c r="J558" s="15"/>
      <c r="K558" s="15" t="s">
        <v>203</v>
      </c>
      <c r="L558" s="15" t="s">
        <v>412</v>
      </c>
      <c r="M558" s="15" t="s">
        <v>565</v>
      </c>
      <c r="N558" s="42" t="s">
        <v>766</v>
      </c>
      <c r="O558" s="42" t="s">
        <v>112</v>
      </c>
      <c r="P558" s="18" t="s">
        <v>185</v>
      </c>
      <c r="Q558" s="19">
        <v>850</v>
      </c>
      <c r="R558" s="20"/>
      <c r="S558" s="42" t="s">
        <v>657</v>
      </c>
      <c r="T558" s="203">
        <v>0.4</v>
      </c>
      <c r="U558" s="203">
        <v>0.4</v>
      </c>
      <c r="V558" s="203">
        <v>0.4</v>
      </c>
      <c r="W558" s="203">
        <v>0</v>
      </c>
      <c r="X558" s="203">
        <v>0</v>
      </c>
      <c r="Y558" s="335">
        <v>0</v>
      </c>
      <c r="Z558" s="1"/>
    </row>
    <row r="559" spans="1:26" ht="35.25" customHeight="1">
      <c r="A559" s="199"/>
      <c r="B559" s="189"/>
      <c r="C559" s="190"/>
      <c r="D559" s="191"/>
      <c r="E559" s="192">
        <v>30501100</v>
      </c>
      <c r="F559" s="15"/>
      <c r="G559" s="16"/>
      <c r="H559" s="16"/>
      <c r="I559" s="15"/>
      <c r="J559" s="15"/>
      <c r="K559" s="15" t="s">
        <v>178</v>
      </c>
      <c r="L559" s="15" t="s">
        <v>179</v>
      </c>
      <c r="M559" s="15" t="s">
        <v>180</v>
      </c>
      <c r="N559" s="42"/>
      <c r="O559" s="42"/>
      <c r="P559" s="18"/>
      <c r="Q559" s="19"/>
      <c r="R559" s="20"/>
      <c r="S559" s="42"/>
      <c r="T559" s="203"/>
      <c r="U559" s="203"/>
      <c r="V559" s="203"/>
      <c r="W559" s="203"/>
      <c r="X559" s="203"/>
      <c r="Y559" s="335"/>
      <c r="Z559" s="1"/>
    </row>
    <row r="560" spans="1:26" ht="57" customHeight="1">
      <c r="A560" s="199"/>
      <c r="B560" s="189"/>
      <c r="C560" s="190"/>
      <c r="D560" s="191"/>
      <c r="E560" s="192">
        <v>30501100</v>
      </c>
      <c r="F560" s="15"/>
      <c r="G560" s="16"/>
      <c r="H560" s="16"/>
      <c r="I560" s="15"/>
      <c r="J560" s="15"/>
      <c r="K560" s="15" t="s">
        <v>188</v>
      </c>
      <c r="L560" s="15" t="s">
        <v>189</v>
      </c>
      <c r="M560" s="15" t="s">
        <v>190</v>
      </c>
      <c r="N560" s="42"/>
      <c r="O560" s="42"/>
      <c r="P560" s="18"/>
      <c r="Q560" s="19"/>
      <c r="R560" s="20"/>
      <c r="S560" s="42"/>
      <c r="T560" s="203"/>
      <c r="U560" s="203"/>
      <c r="V560" s="203"/>
      <c r="W560" s="203"/>
      <c r="X560" s="203"/>
      <c r="Y560" s="335"/>
      <c r="Z560" s="1"/>
    </row>
    <row r="561" spans="1:26" ht="57.75" customHeight="1">
      <c r="A561" s="199"/>
      <c r="B561" s="189"/>
      <c r="C561" s="190"/>
      <c r="D561" s="191"/>
      <c r="E561" s="192">
        <v>30501100</v>
      </c>
      <c r="F561" s="15"/>
      <c r="G561" s="16"/>
      <c r="H561" s="16"/>
      <c r="I561" s="213"/>
      <c r="J561" s="15"/>
      <c r="K561" s="15" t="s">
        <v>191</v>
      </c>
      <c r="L561" s="15" t="s">
        <v>189</v>
      </c>
      <c r="M561" s="15" t="s">
        <v>190</v>
      </c>
      <c r="N561" s="42"/>
      <c r="O561" s="42"/>
      <c r="P561" s="18"/>
      <c r="Q561" s="19"/>
      <c r="R561" s="20"/>
      <c r="S561" s="42"/>
      <c r="T561" s="203"/>
      <c r="U561" s="203"/>
      <c r="V561" s="203"/>
      <c r="W561" s="203"/>
      <c r="X561" s="203"/>
      <c r="Y561" s="335"/>
      <c r="Z561" s="1"/>
    </row>
    <row r="562" spans="1:26" ht="57.75" customHeight="1">
      <c r="A562" s="199"/>
      <c r="B562" s="189"/>
      <c r="C562" s="190"/>
      <c r="D562" s="191"/>
      <c r="E562" s="192">
        <v>30501100</v>
      </c>
      <c r="F562" s="15"/>
      <c r="G562" s="16"/>
      <c r="H562" s="16"/>
      <c r="I562" s="15"/>
      <c r="J562" s="15"/>
      <c r="K562" s="15" t="s">
        <v>192</v>
      </c>
      <c r="L562" s="15" t="s">
        <v>189</v>
      </c>
      <c r="M562" s="15" t="s">
        <v>190</v>
      </c>
      <c r="N562" s="41"/>
      <c r="O562" s="41"/>
      <c r="P562" s="18"/>
      <c r="Q562" s="19"/>
      <c r="R562" s="20"/>
      <c r="S562" s="42"/>
      <c r="T562" s="203"/>
      <c r="U562" s="203"/>
      <c r="V562" s="203"/>
      <c r="W562" s="203"/>
      <c r="X562" s="203"/>
      <c r="Y562" s="335"/>
      <c r="Z562" s="1"/>
    </row>
    <row r="563" spans="1:26" ht="56.25" customHeight="1">
      <c r="A563" s="214"/>
      <c r="B563" s="189"/>
      <c r="C563" s="190"/>
      <c r="D563" s="191"/>
      <c r="E563" s="192">
        <v>30501100</v>
      </c>
      <c r="F563" s="15"/>
      <c r="G563" s="16"/>
      <c r="H563" s="16"/>
      <c r="I563" s="213"/>
      <c r="J563" s="15"/>
      <c r="K563" s="15" t="s">
        <v>193</v>
      </c>
      <c r="L563" s="15" t="s">
        <v>189</v>
      </c>
      <c r="M563" s="15" t="s">
        <v>190</v>
      </c>
      <c r="N563" s="41"/>
      <c r="O563" s="41"/>
      <c r="P563" s="18"/>
      <c r="Q563" s="19"/>
      <c r="R563" s="20"/>
      <c r="S563" s="42"/>
      <c r="T563" s="203"/>
      <c r="U563" s="203"/>
      <c r="V563" s="203"/>
      <c r="W563" s="203"/>
      <c r="X563" s="203"/>
      <c r="Y563" s="335"/>
      <c r="Z563" s="1"/>
    </row>
    <row r="564" spans="1:26" ht="58.5" customHeight="1">
      <c r="A564" s="214"/>
      <c r="B564" s="189"/>
      <c r="C564" s="190"/>
      <c r="D564" s="191"/>
      <c r="E564" s="192">
        <v>30501100</v>
      </c>
      <c r="F564" s="15"/>
      <c r="G564" s="16"/>
      <c r="H564" s="16"/>
      <c r="I564" s="15"/>
      <c r="J564" s="15"/>
      <c r="K564" s="15" t="s">
        <v>194</v>
      </c>
      <c r="L564" s="15" t="s">
        <v>189</v>
      </c>
      <c r="M564" s="15" t="s">
        <v>190</v>
      </c>
      <c r="N564" s="41"/>
      <c r="O564" s="41"/>
      <c r="P564" s="18"/>
      <c r="Q564" s="19"/>
      <c r="R564" s="20"/>
      <c r="S564" s="42"/>
      <c r="T564" s="203"/>
      <c r="U564" s="203"/>
      <c r="V564" s="203"/>
      <c r="W564" s="203"/>
      <c r="X564" s="203"/>
      <c r="Y564" s="335"/>
      <c r="Z564" s="1"/>
    </row>
    <row r="565" spans="1:26" ht="57.75" customHeight="1">
      <c r="A565" s="214"/>
      <c r="B565" s="189"/>
      <c r="C565" s="190"/>
      <c r="D565" s="191"/>
      <c r="E565" s="192">
        <v>30501100</v>
      </c>
      <c r="F565" s="15"/>
      <c r="G565" s="16"/>
      <c r="H565" s="16"/>
      <c r="I565" s="15"/>
      <c r="J565" s="15"/>
      <c r="K565" s="15" t="s">
        <v>195</v>
      </c>
      <c r="L565" s="15" t="s">
        <v>189</v>
      </c>
      <c r="M565" s="15" t="s">
        <v>190</v>
      </c>
      <c r="N565" s="41"/>
      <c r="O565" s="41"/>
      <c r="P565" s="18"/>
      <c r="Q565" s="19"/>
      <c r="R565" s="20"/>
      <c r="S565" s="42"/>
      <c r="T565" s="203"/>
      <c r="U565" s="203"/>
      <c r="V565" s="203"/>
      <c r="W565" s="203"/>
      <c r="X565" s="203"/>
      <c r="Y565" s="335"/>
      <c r="Z565" s="1"/>
    </row>
    <row r="566" spans="1:26" ht="59.25" customHeight="1">
      <c r="A566" s="214"/>
      <c r="B566" s="189"/>
      <c r="C566" s="190"/>
      <c r="D566" s="191"/>
      <c r="E566" s="192">
        <v>30501100</v>
      </c>
      <c r="F566" s="15"/>
      <c r="G566" s="16"/>
      <c r="H566" s="16"/>
      <c r="I566" s="15"/>
      <c r="J566" s="15"/>
      <c r="K566" s="15" t="s">
        <v>196</v>
      </c>
      <c r="L566" s="15" t="s">
        <v>189</v>
      </c>
      <c r="M566" s="15" t="s">
        <v>190</v>
      </c>
      <c r="N566" s="41"/>
      <c r="O566" s="41"/>
      <c r="P566" s="18"/>
      <c r="Q566" s="19"/>
      <c r="R566" s="20"/>
      <c r="S566" s="42"/>
      <c r="T566" s="203"/>
      <c r="U566" s="203"/>
      <c r="V566" s="203"/>
      <c r="W566" s="203"/>
      <c r="X566" s="203"/>
      <c r="Y566" s="335"/>
      <c r="Z566" s="1"/>
    </row>
    <row r="567" spans="1:26" ht="57" customHeight="1">
      <c r="A567" s="214"/>
      <c r="B567" s="189"/>
      <c r="C567" s="190"/>
      <c r="D567" s="191"/>
      <c r="E567" s="192">
        <v>30501100</v>
      </c>
      <c r="F567" s="15"/>
      <c r="G567" s="16"/>
      <c r="H567" s="16"/>
      <c r="I567" s="15"/>
      <c r="J567" s="15"/>
      <c r="K567" s="15" t="s">
        <v>197</v>
      </c>
      <c r="L567" s="15" t="s">
        <v>189</v>
      </c>
      <c r="M567" s="15" t="s">
        <v>190</v>
      </c>
      <c r="N567" s="41"/>
      <c r="O567" s="41"/>
      <c r="P567" s="18"/>
      <c r="Q567" s="19"/>
      <c r="R567" s="20"/>
      <c r="S567" s="42"/>
      <c r="T567" s="203"/>
      <c r="U567" s="203"/>
      <c r="V567" s="203"/>
      <c r="W567" s="203"/>
      <c r="X567" s="203"/>
      <c r="Y567" s="335"/>
      <c r="Z567" s="1"/>
    </row>
    <row r="568" spans="1:26" ht="45" customHeight="1">
      <c r="A568" s="214"/>
      <c r="B568" s="189"/>
      <c r="C568" s="190"/>
      <c r="D568" s="191"/>
      <c r="E568" s="192">
        <v>30501100</v>
      </c>
      <c r="F568" s="15"/>
      <c r="G568" s="16"/>
      <c r="H568" s="16"/>
      <c r="I568" s="15"/>
      <c r="J568" s="15"/>
      <c r="K568" s="15" t="s">
        <v>387</v>
      </c>
      <c r="L568" s="15" t="s">
        <v>189</v>
      </c>
      <c r="M568" s="15" t="s">
        <v>190</v>
      </c>
      <c r="N568" s="41"/>
      <c r="O568" s="41"/>
      <c r="P568" s="18"/>
      <c r="Q568" s="19"/>
      <c r="R568" s="20"/>
      <c r="S568" s="42"/>
      <c r="T568" s="203"/>
      <c r="U568" s="203"/>
      <c r="V568" s="203"/>
      <c r="W568" s="203"/>
      <c r="X568" s="203"/>
      <c r="Y568" s="335"/>
      <c r="Z568" s="1"/>
    </row>
    <row r="569" spans="1:26" ht="56.25" customHeight="1">
      <c r="A569" s="214"/>
      <c r="B569" s="189"/>
      <c r="C569" s="190"/>
      <c r="D569" s="191"/>
      <c r="E569" s="192">
        <v>30501100</v>
      </c>
      <c r="F569" s="15"/>
      <c r="G569" s="16"/>
      <c r="H569" s="16"/>
      <c r="I569" s="15"/>
      <c r="J569" s="15"/>
      <c r="K569" s="15" t="s">
        <v>388</v>
      </c>
      <c r="L569" s="15" t="s">
        <v>189</v>
      </c>
      <c r="M569" s="15" t="s">
        <v>190</v>
      </c>
      <c r="N569" s="41"/>
      <c r="O569" s="41"/>
      <c r="P569" s="18"/>
      <c r="Q569" s="19"/>
      <c r="R569" s="20"/>
      <c r="S569" s="42"/>
      <c r="T569" s="203"/>
      <c r="U569" s="203"/>
      <c r="V569" s="203"/>
      <c r="W569" s="203"/>
      <c r="X569" s="203"/>
      <c r="Y569" s="335"/>
      <c r="Z569" s="1"/>
    </row>
    <row r="570" spans="1:26" ht="45" customHeight="1">
      <c r="A570" s="214"/>
      <c r="B570" s="189"/>
      <c r="C570" s="190"/>
      <c r="D570" s="191"/>
      <c r="E570" s="192">
        <v>30501100</v>
      </c>
      <c r="F570" s="15"/>
      <c r="G570" s="16"/>
      <c r="H570" s="16"/>
      <c r="I570" s="15"/>
      <c r="J570" s="15"/>
      <c r="K570" s="15" t="s">
        <v>389</v>
      </c>
      <c r="L570" s="15" t="s">
        <v>189</v>
      </c>
      <c r="M570" s="15" t="s">
        <v>190</v>
      </c>
      <c r="N570" s="41"/>
      <c r="O570" s="41"/>
      <c r="P570" s="18"/>
      <c r="Q570" s="19"/>
      <c r="R570" s="20"/>
      <c r="S570" s="42"/>
      <c r="T570" s="203"/>
      <c r="U570" s="203"/>
      <c r="V570" s="203"/>
      <c r="W570" s="203"/>
      <c r="X570" s="203"/>
      <c r="Y570" s="335"/>
      <c r="Z570" s="1"/>
    </row>
    <row r="571" spans="1:26" ht="56.25" customHeight="1">
      <c r="A571" s="214"/>
      <c r="B571" s="189"/>
      <c r="C571" s="190"/>
      <c r="D571" s="191"/>
      <c r="E571" s="192">
        <v>30501100</v>
      </c>
      <c r="F571" s="15"/>
      <c r="G571" s="16"/>
      <c r="H571" s="16"/>
      <c r="I571" s="15"/>
      <c r="J571" s="15"/>
      <c r="K571" s="15" t="s">
        <v>390</v>
      </c>
      <c r="L571" s="15" t="s">
        <v>189</v>
      </c>
      <c r="M571" s="15" t="s">
        <v>190</v>
      </c>
      <c r="N571" s="41"/>
      <c r="O571" s="41"/>
      <c r="P571" s="18"/>
      <c r="Q571" s="19"/>
      <c r="R571" s="20"/>
      <c r="S571" s="42"/>
      <c r="T571" s="203"/>
      <c r="U571" s="203"/>
      <c r="V571" s="203"/>
      <c r="W571" s="203"/>
      <c r="X571" s="203"/>
      <c r="Y571" s="335"/>
      <c r="Z571" s="1"/>
    </row>
    <row r="572" spans="1:26" ht="55.5" customHeight="1">
      <c r="A572" s="214"/>
      <c r="B572" s="189"/>
      <c r="C572" s="190"/>
      <c r="D572" s="191"/>
      <c r="E572" s="192">
        <v>30501100</v>
      </c>
      <c r="F572" s="15"/>
      <c r="G572" s="16"/>
      <c r="H572" s="16"/>
      <c r="I572" s="15"/>
      <c r="J572" s="15"/>
      <c r="K572" s="15" t="s">
        <v>391</v>
      </c>
      <c r="L572" s="15" t="s">
        <v>189</v>
      </c>
      <c r="M572" s="15" t="s">
        <v>190</v>
      </c>
      <c r="N572" s="41"/>
      <c r="O572" s="41"/>
      <c r="P572" s="18"/>
      <c r="Q572" s="19"/>
      <c r="R572" s="20"/>
      <c r="S572" s="42"/>
      <c r="T572" s="203"/>
      <c r="U572" s="203"/>
      <c r="V572" s="203"/>
      <c r="W572" s="203"/>
      <c r="X572" s="203"/>
      <c r="Y572" s="335"/>
      <c r="Z572" s="1"/>
    </row>
    <row r="573" spans="1:26" ht="58.5" customHeight="1">
      <c r="A573" s="214"/>
      <c r="B573" s="189"/>
      <c r="C573" s="190"/>
      <c r="D573" s="191"/>
      <c r="E573" s="192">
        <v>30501100</v>
      </c>
      <c r="F573" s="15"/>
      <c r="G573" s="16"/>
      <c r="H573" s="16"/>
      <c r="I573" s="15"/>
      <c r="J573" s="15"/>
      <c r="K573" s="15" t="s">
        <v>392</v>
      </c>
      <c r="L573" s="15" t="s">
        <v>189</v>
      </c>
      <c r="M573" s="15" t="s">
        <v>190</v>
      </c>
      <c r="N573" s="41"/>
      <c r="O573" s="41"/>
      <c r="P573" s="18"/>
      <c r="Q573" s="19"/>
      <c r="R573" s="20"/>
      <c r="S573" s="42"/>
      <c r="T573" s="203"/>
      <c r="U573" s="203"/>
      <c r="V573" s="203"/>
      <c r="W573" s="203"/>
      <c r="X573" s="203"/>
      <c r="Y573" s="335"/>
      <c r="Z573" s="1"/>
    </row>
    <row r="574" spans="1:26" ht="60.75" customHeight="1">
      <c r="A574" s="214"/>
      <c r="B574" s="189"/>
      <c r="C574" s="190"/>
      <c r="D574" s="191"/>
      <c r="E574" s="192">
        <v>30501100</v>
      </c>
      <c r="F574" s="15"/>
      <c r="G574" s="16"/>
      <c r="H574" s="16"/>
      <c r="I574" s="15"/>
      <c r="J574" s="15"/>
      <c r="K574" s="15" t="s">
        <v>393</v>
      </c>
      <c r="L574" s="15" t="s">
        <v>189</v>
      </c>
      <c r="M574" s="15" t="s">
        <v>190</v>
      </c>
      <c r="N574" s="41"/>
      <c r="O574" s="41"/>
      <c r="P574" s="18"/>
      <c r="Q574" s="19"/>
      <c r="R574" s="20"/>
      <c r="S574" s="42"/>
      <c r="T574" s="203"/>
      <c r="U574" s="203"/>
      <c r="V574" s="203"/>
      <c r="W574" s="203"/>
      <c r="X574" s="203"/>
      <c r="Y574" s="335"/>
      <c r="Z574" s="1"/>
    </row>
    <row r="575" spans="1:26" ht="61.5" customHeight="1">
      <c r="A575" s="214"/>
      <c r="B575" s="189"/>
      <c r="C575" s="190"/>
      <c r="D575" s="191"/>
      <c r="E575" s="192">
        <v>30501100</v>
      </c>
      <c r="F575" s="15"/>
      <c r="G575" s="16"/>
      <c r="H575" s="16"/>
      <c r="I575" s="15"/>
      <c r="J575" s="15"/>
      <c r="K575" s="15" t="s">
        <v>394</v>
      </c>
      <c r="L575" s="15" t="s">
        <v>189</v>
      </c>
      <c r="M575" s="15" t="s">
        <v>190</v>
      </c>
      <c r="N575" s="41"/>
      <c r="O575" s="41"/>
      <c r="P575" s="18"/>
      <c r="Q575" s="19"/>
      <c r="R575" s="20"/>
      <c r="S575" s="42"/>
      <c r="T575" s="203"/>
      <c r="U575" s="203"/>
      <c r="V575" s="203"/>
      <c r="W575" s="203"/>
      <c r="X575" s="203"/>
      <c r="Y575" s="335"/>
      <c r="Z575" s="1"/>
    </row>
    <row r="576" spans="1:26" ht="60" customHeight="1">
      <c r="A576" s="214"/>
      <c r="B576" s="189"/>
      <c r="C576" s="190"/>
      <c r="D576" s="191"/>
      <c r="E576" s="192">
        <v>30501100</v>
      </c>
      <c r="F576" s="15"/>
      <c r="G576" s="16"/>
      <c r="H576" s="16"/>
      <c r="I576" s="15"/>
      <c r="J576" s="15"/>
      <c r="K576" s="15" t="s">
        <v>395</v>
      </c>
      <c r="L576" s="15" t="s">
        <v>189</v>
      </c>
      <c r="M576" s="15" t="s">
        <v>190</v>
      </c>
      <c r="N576" s="41"/>
      <c r="O576" s="41"/>
      <c r="P576" s="18"/>
      <c r="Q576" s="19"/>
      <c r="R576" s="20"/>
      <c r="S576" s="42"/>
      <c r="T576" s="203"/>
      <c r="U576" s="203"/>
      <c r="V576" s="203"/>
      <c r="W576" s="203"/>
      <c r="X576" s="203"/>
      <c r="Y576" s="335"/>
      <c r="Z576" s="1"/>
    </row>
    <row r="577" spans="1:26" ht="56.25" customHeight="1">
      <c r="A577" s="214"/>
      <c r="B577" s="189"/>
      <c r="C577" s="190"/>
      <c r="D577" s="191"/>
      <c r="E577" s="192">
        <v>30501100</v>
      </c>
      <c r="F577" s="15"/>
      <c r="G577" s="16"/>
      <c r="H577" s="16"/>
      <c r="I577" s="15"/>
      <c r="J577" s="15"/>
      <c r="K577" s="15" t="s">
        <v>396</v>
      </c>
      <c r="L577" s="15" t="s">
        <v>189</v>
      </c>
      <c r="M577" s="15" t="s">
        <v>190</v>
      </c>
      <c r="N577" s="41"/>
      <c r="O577" s="41"/>
      <c r="P577" s="18"/>
      <c r="Q577" s="19"/>
      <c r="R577" s="20"/>
      <c r="S577" s="42"/>
      <c r="T577" s="203"/>
      <c r="U577" s="203"/>
      <c r="V577" s="203"/>
      <c r="W577" s="203"/>
      <c r="X577" s="203"/>
      <c r="Y577" s="335"/>
      <c r="Z577" s="1"/>
    </row>
    <row r="578" spans="1:26" ht="56.25">
      <c r="A578" s="214"/>
      <c r="B578" s="189"/>
      <c r="C578" s="190"/>
      <c r="D578" s="191"/>
      <c r="E578" s="192">
        <v>30501100</v>
      </c>
      <c r="F578" s="15"/>
      <c r="G578" s="16"/>
      <c r="H578" s="16"/>
      <c r="I578" s="15"/>
      <c r="J578" s="15"/>
      <c r="K578" s="15" t="s">
        <v>546</v>
      </c>
      <c r="L578" s="15" t="s">
        <v>189</v>
      </c>
      <c r="M578" s="15" t="s">
        <v>547</v>
      </c>
      <c r="N578" s="41"/>
      <c r="O578" s="41"/>
      <c r="P578" s="18"/>
      <c r="Q578" s="19"/>
      <c r="R578" s="20"/>
      <c r="S578" s="42"/>
      <c r="T578" s="203"/>
      <c r="U578" s="203"/>
      <c r="V578" s="203"/>
      <c r="W578" s="203"/>
      <c r="X578" s="203"/>
      <c r="Y578" s="335"/>
      <c r="Z578" s="1"/>
    </row>
    <row r="579" spans="1:26" ht="56.25">
      <c r="A579" s="214"/>
      <c r="B579" s="189"/>
      <c r="C579" s="190"/>
      <c r="D579" s="191"/>
      <c r="E579" s="192">
        <v>30501100</v>
      </c>
      <c r="F579" s="15"/>
      <c r="G579" s="16"/>
      <c r="H579" s="16"/>
      <c r="I579" s="15"/>
      <c r="J579" s="15"/>
      <c r="K579" s="15" t="s">
        <v>548</v>
      </c>
      <c r="L579" s="15" t="s">
        <v>189</v>
      </c>
      <c r="M579" s="15" t="s">
        <v>547</v>
      </c>
      <c r="N579" s="41"/>
      <c r="O579" s="41"/>
      <c r="P579" s="18"/>
      <c r="Q579" s="19"/>
      <c r="R579" s="20"/>
      <c r="S579" s="42"/>
      <c r="T579" s="203"/>
      <c r="U579" s="203"/>
      <c r="V579" s="203"/>
      <c r="W579" s="203"/>
      <c r="X579" s="203"/>
      <c r="Y579" s="335"/>
      <c r="Z579" s="1"/>
    </row>
    <row r="580" spans="1:26" ht="56.25">
      <c r="A580" s="214"/>
      <c r="B580" s="189"/>
      <c r="C580" s="190"/>
      <c r="D580" s="191"/>
      <c r="E580" s="192">
        <v>30501100</v>
      </c>
      <c r="F580" s="15"/>
      <c r="G580" s="16"/>
      <c r="H580" s="16"/>
      <c r="I580" s="15"/>
      <c r="J580" s="15"/>
      <c r="K580" s="15" t="s">
        <v>549</v>
      </c>
      <c r="L580" s="15" t="s">
        <v>189</v>
      </c>
      <c r="M580" s="15" t="s">
        <v>547</v>
      </c>
      <c r="N580" s="41"/>
      <c r="O580" s="41"/>
      <c r="P580" s="18"/>
      <c r="Q580" s="19"/>
      <c r="R580" s="20"/>
      <c r="S580" s="42"/>
      <c r="T580" s="203"/>
      <c r="U580" s="203"/>
      <c r="V580" s="203"/>
      <c r="W580" s="203"/>
      <c r="X580" s="203"/>
      <c r="Y580" s="335"/>
      <c r="Z580" s="1"/>
    </row>
    <row r="581" spans="1:26" ht="56.25">
      <c r="A581" s="214"/>
      <c r="B581" s="189"/>
      <c r="C581" s="190"/>
      <c r="D581" s="191"/>
      <c r="E581" s="192">
        <v>30501100</v>
      </c>
      <c r="F581" s="15"/>
      <c r="G581" s="16"/>
      <c r="H581" s="16"/>
      <c r="I581" s="213"/>
      <c r="J581" s="15"/>
      <c r="K581" s="15" t="s">
        <v>550</v>
      </c>
      <c r="L581" s="15" t="s">
        <v>189</v>
      </c>
      <c r="M581" s="15" t="s">
        <v>547</v>
      </c>
      <c r="N581" s="41"/>
      <c r="O581" s="41"/>
      <c r="P581" s="18"/>
      <c r="Q581" s="19"/>
      <c r="R581" s="20"/>
      <c r="S581" s="42"/>
      <c r="T581" s="203"/>
      <c r="U581" s="203"/>
      <c r="V581" s="203"/>
      <c r="W581" s="203"/>
      <c r="X581" s="203"/>
      <c r="Y581" s="335"/>
      <c r="Z581" s="1"/>
    </row>
    <row r="582" spans="1:26" ht="56.25">
      <c r="A582" s="214"/>
      <c r="B582" s="189"/>
      <c r="C582" s="190"/>
      <c r="D582" s="191"/>
      <c r="E582" s="192">
        <v>30501100</v>
      </c>
      <c r="F582" s="15"/>
      <c r="G582" s="16"/>
      <c r="H582" s="16"/>
      <c r="I582" s="15"/>
      <c r="J582" s="15"/>
      <c r="K582" s="15" t="s">
        <v>551</v>
      </c>
      <c r="L582" s="15" t="s">
        <v>189</v>
      </c>
      <c r="M582" s="15" t="s">
        <v>547</v>
      </c>
      <c r="N582" s="41"/>
      <c r="O582" s="41"/>
      <c r="P582" s="18"/>
      <c r="Q582" s="19"/>
      <c r="R582" s="20"/>
      <c r="S582" s="42"/>
      <c r="T582" s="203"/>
      <c r="U582" s="203"/>
      <c r="V582" s="203"/>
      <c r="W582" s="203"/>
      <c r="X582" s="203"/>
      <c r="Y582" s="335"/>
      <c r="Z582" s="1"/>
    </row>
    <row r="583" spans="1:26" ht="56.25">
      <c r="A583" s="214"/>
      <c r="B583" s="189"/>
      <c r="C583" s="190"/>
      <c r="D583" s="191"/>
      <c r="E583" s="192">
        <v>30501100</v>
      </c>
      <c r="F583" s="15"/>
      <c r="G583" s="16"/>
      <c r="H583" s="16"/>
      <c r="I583" s="15"/>
      <c r="J583" s="15"/>
      <c r="K583" s="15" t="s">
        <v>552</v>
      </c>
      <c r="L583" s="15" t="s">
        <v>189</v>
      </c>
      <c r="M583" s="15" t="s">
        <v>547</v>
      </c>
      <c r="N583" s="41"/>
      <c r="O583" s="41"/>
      <c r="P583" s="18"/>
      <c r="Q583" s="19"/>
      <c r="R583" s="20"/>
      <c r="S583" s="42"/>
      <c r="T583" s="203"/>
      <c r="U583" s="203"/>
      <c r="V583" s="203"/>
      <c r="W583" s="203"/>
      <c r="X583" s="203"/>
      <c r="Y583" s="335"/>
      <c r="Z583" s="1"/>
    </row>
    <row r="584" spans="1:26" ht="56.25">
      <c r="A584" s="214"/>
      <c r="B584" s="189"/>
      <c r="C584" s="190"/>
      <c r="D584" s="191"/>
      <c r="E584" s="192">
        <v>30501100</v>
      </c>
      <c r="F584" s="15"/>
      <c r="G584" s="16"/>
      <c r="H584" s="16"/>
      <c r="I584" s="15"/>
      <c r="J584" s="15"/>
      <c r="K584" s="15" t="s">
        <v>553</v>
      </c>
      <c r="L584" s="15" t="s">
        <v>189</v>
      </c>
      <c r="M584" s="15" t="s">
        <v>547</v>
      </c>
      <c r="N584" s="41"/>
      <c r="O584" s="41"/>
      <c r="P584" s="18"/>
      <c r="Q584" s="19"/>
      <c r="R584" s="20"/>
      <c r="S584" s="42"/>
      <c r="T584" s="203"/>
      <c r="U584" s="203"/>
      <c r="V584" s="203"/>
      <c r="W584" s="203"/>
      <c r="X584" s="203"/>
      <c r="Y584" s="335"/>
      <c r="Z584" s="1"/>
    </row>
    <row r="585" spans="1:26" ht="56.25">
      <c r="A585" s="214"/>
      <c r="B585" s="189"/>
      <c r="C585" s="190"/>
      <c r="D585" s="191"/>
      <c r="E585" s="192">
        <v>30501100</v>
      </c>
      <c r="F585" s="15"/>
      <c r="G585" s="16"/>
      <c r="H585" s="16"/>
      <c r="I585" s="15"/>
      <c r="J585" s="15"/>
      <c r="K585" s="15" t="s">
        <v>554</v>
      </c>
      <c r="L585" s="15" t="s">
        <v>189</v>
      </c>
      <c r="M585" s="15" t="s">
        <v>547</v>
      </c>
      <c r="N585" s="41"/>
      <c r="O585" s="41"/>
      <c r="P585" s="18"/>
      <c r="Q585" s="19"/>
      <c r="R585" s="20"/>
      <c r="S585" s="42"/>
      <c r="T585" s="203"/>
      <c r="U585" s="203"/>
      <c r="V585" s="203"/>
      <c r="W585" s="203"/>
      <c r="X585" s="203"/>
      <c r="Y585" s="335"/>
      <c r="Z585" s="1"/>
    </row>
    <row r="586" spans="1:26" ht="56.25">
      <c r="A586" s="214"/>
      <c r="B586" s="189"/>
      <c r="C586" s="190"/>
      <c r="D586" s="191"/>
      <c r="E586" s="192">
        <v>30501100</v>
      </c>
      <c r="F586" s="15"/>
      <c r="G586" s="16"/>
      <c r="H586" s="16"/>
      <c r="I586" s="15"/>
      <c r="J586" s="15"/>
      <c r="K586" s="15" t="s">
        <v>555</v>
      </c>
      <c r="L586" s="15" t="s">
        <v>189</v>
      </c>
      <c r="M586" s="15" t="s">
        <v>547</v>
      </c>
      <c r="N586" s="41"/>
      <c r="O586" s="41"/>
      <c r="P586" s="18"/>
      <c r="Q586" s="19"/>
      <c r="R586" s="20"/>
      <c r="S586" s="42"/>
      <c r="T586" s="203"/>
      <c r="U586" s="203"/>
      <c r="V586" s="203"/>
      <c r="W586" s="203"/>
      <c r="X586" s="203"/>
      <c r="Y586" s="335"/>
      <c r="Z586" s="1"/>
    </row>
    <row r="587" spans="1:26" ht="56.25">
      <c r="A587" s="214"/>
      <c r="B587" s="189"/>
      <c r="C587" s="190"/>
      <c r="D587" s="191"/>
      <c r="E587" s="192">
        <v>30501100</v>
      </c>
      <c r="F587" s="15"/>
      <c r="G587" s="16"/>
      <c r="H587" s="16"/>
      <c r="I587" s="15"/>
      <c r="J587" s="15"/>
      <c r="K587" s="15" t="s">
        <v>556</v>
      </c>
      <c r="L587" s="15" t="s">
        <v>189</v>
      </c>
      <c r="M587" s="15" t="s">
        <v>547</v>
      </c>
      <c r="N587" s="41"/>
      <c r="O587" s="41"/>
      <c r="P587" s="18"/>
      <c r="Q587" s="19"/>
      <c r="R587" s="20"/>
      <c r="S587" s="42"/>
      <c r="T587" s="203"/>
      <c r="U587" s="203"/>
      <c r="V587" s="203"/>
      <c r="W587" s="203"/>
      <c r="X587" s="203"/>
      <c r="Y587" s="335"/>
      <c r="Z587" s="1"/>
    </row>
    <row r="588" spans="1:26" ht="56.25">
      <c r="A588" s="214"/>
      <c r="B588" s="189"/>
      <c r="C588" s="190"/>
      <c r="D588" s="191"/>
      <c r="E588" s="192">
        <v>30501100</v>
      </c>
      <c r="F588" s="15"/>
      <c r="G588" s="16"/>
      <c r="H588" s="16"/>
      <c r="I588" s="15"/>
      <c r="J588" s="15"/>
      <c r="K588" s="15" t="s">
        <v>557</v>
      </c>
      <c r="L588" s="15" t="s">
        <v>189</v>
      </c>
      <c r="M588" s="15" t="s">
        <v>547</v>
      </c>
      <c r="N588" s="41"/>
      <c r="O588" s="41"/>
      <c r="P588" s="18"/>
      <c r="Q588" s="19"/>
      <c r="R588" s="20"/>
      <c r="S588" s="42"/>
      <c r="T588" s="203"/>
      <c r="U588" s="203"/>
      <c r="V588" s="203"/>
      <c r="W588" s="203"/>
      <c r="X588" s="203"/>
      <c r="Y588" s="335"/>
      <c r="Z588" s="1"/>
    </row>
    <row r="589" spans="1:26" ht="56.25">
      <c r="A589" s="214"/>
      <c r="B589" s="189"/>
      <c r="C589" s="190"/>
      <c r="D589" s="191"/>
      <c r="E589" s="192">
        <v>30501100</v>
      </c>
      <c r="F589" s="15"/>
      <c r="G589" s="16"/>
      <c r="H589" s="16"/>
      <c r="I589" s="15"/>
      <c r="J589" s="15"/>
      <c r="K589" s="15" t="s">
        <v>558</v>
      </c>
      <c r="L589" s="15" t="s">
        <v>189</v>
      </c>
      <c r="M589" s="15" t="s">
        <v>547</v>
      </c>
      <c r="N589" s="41"/>
      <c r="O589" s="41"/>
      <c r="P589" s="18"/>
      <c r="Q589" s="19"/>
      <c r="R589" s="20"/>
      <c r="S589" s="42"/>
      <c r="T589" s="203"/>
      <c r="U589" s="203"/>
      <c r="V589" s="203"/>
      <c r="W589" s="203"/>
      <c r="X589" s="203"/>
      <c r="Y589" s="335"/>
      <c r="Z589" s="1"/>
    </row>
    <row r="590" spans="1:26" ht="56.25">
      <c r="A590" s="214"/>
      <c r="B590" s="189"/>
      <c r="C590" s="190"/>
      <c r="D590" s="191"/>
      <c r="E590" s="192">
        <v>30501100</v>
      </c>
      <c r="F590" s="15"/>
      <c r="G590" s="16"/>
      <c r="H590" s="16"/>
      <c r="I590" s="15"/>
      <c r="J590" s="15"/>
      <c r="K590" s="15" t="s">
        <v>559</v>
      </c>
      <c r="L590" s="15" t="s">
        <v>189</v>
      </c>
      <c r="M590" s="15" t="s">
        <v>547</v>
      </c>
      <c r="N590" s="41"/>
      <c r="O590" s="41"/>
      <c r="P590" s="18"/>
      <c r="Q590" s="19"/>
      <c r="R590" s="20"/>
      <c r="S590" s="42"/>
      <c r="T590" s="203"/>
      <c r="U590" s="203"/>
      <c r="V590" s="203"/>
      <c r="W590" s="203"/>
      <c r="X590" s="203"/>
      <c r="Y590" s="335"/>
      <c r="Z590" s="1"/>
    </row>
    <row r="591" spans="1:26" ht="56.25">
      <c r="A591" s="214"/>
      <c r="B591" s="189"/>
      <c r="C591" s="190"/>
      <c r="D591" s="191"/>
      <c r="E591" s="192">
        <v>30501100</v>
      </c>
      <c r="F591" s="15"/>
      <c r="G591" s="16"/>
      <c r="H591" s="16"/>
      <c r="I591" s="15"/>
      <c r="J591" s="15"/>
      <c r="K591" s="15" t="s">
        <v>560</v>
      </c>
      <c r="L591" s="15" t="s">
        <v>189</v>
      </c>
      <c r="M591" s="15" t="s">
        <v>547</v>
      </c>
      <c r="N591" s="41"/>
      <c r="O591" s="41"/>
      <c r="P591" s="18"/>
      <c r="Q591" s="19"/>
      <c r="R591" s="20"/>
      <c r="S591" s="42"/>
      <c r="T591" s="203"/>
      <c r="U591" s="203"/>
      <c r="V591" s="203"/>
      <c r="W591" s="203"/>
      <c r="X591" s="203"/>
      <c r="Y591" s="335"/>
      <c r="Z591" s="1"/>
    </row>
    <row r="592" spans="1:26" ht="56.25">
      <c r="A592" s="214"/>
      <c r="B592" s="189"/>
      <c r="C592" s="190"/>
      <c r="D592" s="191"/>
      <c r="E592" s="192">
        <v>30501100</v>
      </c>
      <c r="F592" s="15"/>
      <c r="G592" s="16"/>
      <c r="H592" s="16"/>
      <c r="I592" s="15"/>
      <c r="J592" s="15"/>
      <c r="K592" s="15" t="s">
        <v>561</v>
      </c>
      <c r="L592" s="15" t="s">
        <v>189</v>
      </c>
      <c r="M592" s="15" t="s">
        <v>547</v>
      </c>
      <c r="N592" s="41"/>
      <c r="O592" s="41"/>
      <c r="P592" s="18"/>
      <c r="Q592" s="19"/>
      <c r="R592" s="20"/>
      <c r="S592" s="42"/>
      <c r="T592" s="203"/>
      <c r="U592" s="203"/>
      <c r="V592" s="203"/>
      <c r="W592" s="203"/>
      <c r="X592" s="203"/>
      <c r="Y592" s="335"/>
      <c r="Z592" s="1"/>
    </row>
    <row r="593" spans="1:26" ht="56.25">
      <c r="A593" s="214"/>
      <c r="B593" s="189"/>
      <c r="C593" s="190"/>
      <c r="D593" s="191"/>
      <c r="E593" s="192">
        <v>30501100</v>
      </c>
      <c r="F593" s="15"/>
      <c r="G593" s="16"/>
      <c r="H593" s="16"/>
      <c r="I593" s="15"/>
      <c r="J593" s="15"/>
      <c r="K593" s="15" t="s">
        <v>562</v>
      </c>
      <c r="L593" s="15" t="s">
        <v>189</v>
      </c>
      <c r="M593" s="15" t="s">
        <v>547</v>
      </c>
      <c r="N593" s="41"/>
      <c r="O593" s="41"/>
      <c r="P593" s="18"/>
      <c r="Q593" s="19"/>
      <c r="R593" s="20"/>
      <c r="S593" s="42"/>
      <c r="T593" s="203"/>
      <c r="U593" s="203"/>
      <c r="V593" s="203"/>
      <c r="W593" s="203"/>
      <c r="X593" s="203"/>
      <c r="Y593" s="335"/>
      <c r="Z593" s="1"/>
    </row>
    <row r="594" spans="1:26" ht="56.25">
      <c r="A594" s="214"/>
      <c r="B594" s="189"/>
      <c r="C594" s="190"/>
      <c r="D594" s="191"/>
      <c r="E594" s="192">
        <v>30501100</v>
      </c>
      <c r="F594" s="15"/>
      <c r="G594" s="16"/>
      <c r="H594" s="16"/>
      <c r="I594" s="15"/>
      <c r="J594" s="15"/>
      <c r="K594" s="15" t="s">
        <v>563</v>
      </c>
      <c r="L594" s="15" t="s">
        <v>189</v>
      </c>
      <c r="M594" s="15" t="s">
        <v>547</v>
      </c>
      <c r="N594" s="41"/>
      <c r="O594" s="41"/>
      <c r="P594" s="18"/>
      <c r="Q594" s="19"/>
      <c r="R594" s="20"/>
      <c r="S594" s="42"/>
      <c r="T594" s="203"/>
      <c r="U594" s="203"/>
      <c r="V594" s="203"/>
      <c r="W594" s="203"/>
      <c r="X594" s="203"/>
      <c r="Y594" s="335"/>
      <c r="Z594" s="1"/>
    </row>
    <row r="595" spans="1:26" ht="56.25">
      <c r="A595" s="214"/>
      <c r="B595" s="189"/>
      <c r="C595" s="190"/>
      <c r="D595" s="191"/>
      <c r="E595" s="192">
        <v>30501100</v>
      </c>
      <c r="F595" s="15"/>
      <c r="G595" s="16"/>
      <c r="H595" s="16"/>
      <c r="I595" s="15"/>
      <c r="J595" s="15"/>
      <c r="K595" s="15" t="s">
        <v>564</v>
      </c>
      <c r="L595" s="15" t="s">
        <v>189</v>
      </c>
      <c r="M595" s="15" t="s">
        <v>547</v>
      </c>
      <c r="N595" s="41"/>
      <c r="O595" s="41"/>
      <c r="P595" s="18"/>
      <c r="Q595" s="19"/>
      <c r="R595" s="20"/>
      <c r="S595" s="42"/>
      <c r="T595" s="203"/>
      <c r="U595" s="203"/>
      <c r="V595" s="203"/>
      <c r="W595" s="203"/>
      <c r="X595" s="203"/>
      <c r="Y595" s="335"/>
      <c r="Z595" s="1"/>
    </row>
    <row r="596" spans="1:26" ht="24.75" customHeight="1" thickBot="1">
      <c r="A596" s="269"/>
      <c r="B596" s="270"/>
      <c r="C596" s="271"/>
      <c r="D596" s="272"/>
      <c r="E596" s="273"/>
      <c r="F596" s="161"/>
      <c r="G596" s="486"/>
      <c r="H596" s="487"/>
      <c r="I596" s="495"/>
      <c r="J596" s="496"/>
      <c r="K596" s="496"/>
      <c r="L596" s="496"/>
      <c r="M596" s="496"/>
      <c r="N596" s="496"/>
      <c r="O596" s="496"/>
      <c r="P596" s="496"/>
      <c r="Q596" s="496"/>
      <c r="R596" s="496"/>
      <c r="S596" s="497"/>
      <c r="T596" s="162"/>
      <c r="U596" s="162"/>
      <c r="V596" s="162"/>
      <c r="W596" s="162"/>
      <c r="X596" s="162"/>
      <c r="Y596" s="163"/>
      <c r="Z596" s="1"/>
    </row>
    <row r="597" spans="1:26" ht="0.75" customHeight="1" thickBot="1">
      <c r="A597" s="274"/>
      <c r="B597" s="275"/>
      <c r="C597" s="275" t="s">
        <v>274</v>
      </c>
      <c r="D597" s="276"/>
      <c r="E597" s="276">
        <v>30530000</v>
      </c>
      <c r="F597" s="276" t="s">
        <v>294</v>
      </c>
      <c r="G597" s="275"/>
      <c r="H597" s="233"/>
      <c r="I597" s="276" t="s">
        <v>697</v>
      </c>
      <c r="J597" s="276"/>
      <c r="K597" s="276"/>
      <c r="L597" s="276"/>
      <c r="M597" s="276"/>
      <c r="N597" s="276"/>
      <c r="O597" s="276"/>
      <c r="P597" s="276"/>
      <c r="Q597" s="276"/>
      <c r="R597" s="276"/>
      <c r="S597" s="276"/>
      <c r="T597" s="24">
        <v>394638.1</v>
      </c>
      <c r="U597" s="24">
        <v>357791.9</v>
      </c>
      <c r="V597" s="24">
        <v>666676.2</v>
      </c>
      <c r="W597" s="24">
        <v>623026.2</v>
      </c>
      <c r="X597" s="24">
        <v>455897.4</v>
      </c>
      <c r="Y597" s="24">
        <v>491651.8</v>
      </c>
      <c r="Z597" s="1"/>
    </row>
    <row r="598" spans="1:26" ht="0.75" customHeight="1" thickBot="1">
      <c r="A598" s="277"/>
      <c r="B598" s="277"/>
      <c r="C598" s="277"/>
      <c r="D598" s="278"/>
      <c r="E598" s="278"/>
      <c r="F598" s="278"/>
      <c r="G598" s="277"/>
      <c r="H598" s="233"/>
      <c r="I598" s="278"/>
      <c r="J598" s="278"/>
      <c r="K598" s="278"/>
      <c r="L598" s="278"/>
      <c r="M598" s="278"/>
      <c r="N598" s="278"/>
      <c r="O598" s="278"/>
      <c r="P598" s="278"/>
      <c r="Q598" s="278"/>
      <c r="R598" s="278"/>
      <c r="S598" s="278"/>
      <c r="T598" s="46"/>
      <c r="U598" s="46"/>
      <c r="V598" s="46"/>
      <c r="W598" s="46"/>
      <c r="X598" s="46"/>
      <c r="Y598" s="46"/>
      <c r="Z598" s="1"/>
    </row>
    <row r="599" spans="1:26" ht="12.75" customHeight="1">
      <c r="A599" s="233"/>
      <c r="B599" s="279"/>
      <c r="C599" s="279"/>
      <c r="D599" s="233"/>
      <c r="E599" s="233"/>
      <c r="F599" s="233"/>
      <c r="G599" s="279"/>
      <c r="H599" s="233"/>
      <c r="I599" s="233"/>
      <c r="J599" s="233"/>
      <c r="K599" s="233"/>
      <c r="L599" s="233"/>
      <c r="M599" s="233"/>
      <c r="N599" s="233"/>
      <c r="O599" s="233"/>
      <c r="P599" s="233"/>
      <c r="Q599" s="233"/>
      <c r="R599" s="233"/>
      <c r="S599" s="233"/>
      <c r="T599" s="233"/>
      <c r="U599" s="233"/>
      <c r="V599" s="233"/>
      <c r="W599" s="233"/>
      <c r="X599" s="233"/>
      <c r="Y599" s="233"/>
      <c r="Z599" s="1"/>
    </row>
    <row r="602" spans="9:24" ht="37.5" customHeight="1">
      <c r="I602" s="414" t="s">
        <v>586</v>
      </c>
      <c r="J602" s="414"/>
      <c r="K602" s="414"/>
      <c r="L602" s="415"/>
      <c r="M602" s="415"/>
      <c r="N602" s="415"/>
      <c r="O602" s="415"/>
      <c r="P602" s="415"/>
      <c r="Q602" s="415"/>
      <c r="R602" s="415"/>
      <c r="S602" s="415"/>
      <c r="T602" s="415"/>
      <c r="U602" s="415"/>
      <c r="V602" s="415"/>
      <c r="W602" s="488" t="s">
        <v>585</v>
      </c>
      <c r="X602" s="488"/>
    </row>
  </sheetData>
  <sheetProtection/>
  <mergeCells count="121">
    <mergeCell ref="I554:S554"/>
    <mergeCell ref="G555:H555"/>
    <mergeCell ref="K555:R555"/>
    <mergeCell ref="G322:H322"/>
    <mergeCell ref="G364:H364"/>
    <mergeCell ref="G346:H346"/>
    <mergeCell ref="G554:H554"/>
    <mergeCell ref="K425:R425"/>
    <mergeCell ref="G435:H435"/>
    <mergeCell ref="K435:R435"/>
    <mergeCell ref="K290:Q290"/>
    <mergeCell ref="K327:M327"/>
    <mergeCell ref="N328:S328"/>
    <mergeCell ref="K322:M322"/>
    <mergeCell ref="N323:S323"/>
    <mergeCell ref="I596:S596"/>
    <mergeCell ref="K466:Q466"/>
    <mergeCell ref="K274:R274"/>
    <mergeCell ref="K358:M358"/>
    <mergeCell ref="K339:M339"/>
    <mergeCell ref="I345:S345"/>
    <mergeCell ref="K333:M333"/>
    <mergeCell ref="K295:R295"/>
    <mergeCell ref="K306:R306"/>
    <mergeCell ref="K471:R471"/>
    <mergeCell ref="G596:H596"/>
    <mergeCell ref="W602:X602"/>
    <mergeCell ref="G333:H333"/>
    <mergeCell ref="K301:R301"/>
    <mergeCell ref="G301:H301"/>
    <mergeCell ref="G332:H332"/>
    <mergeCell ref="G315:H315"/>
    <mergeCell ref="I332:S332"/>
    <mergeCell ref="N316:S316"/>
    <mergeCell ref="K315:M315"/>
    <mergeCell ref="K198:R198"/>
    <mergeCell ref="K248:R248"/>
    <mergeCell ref="K64:R64"/>
    <mergeCell ref="K18:R18"/>
    <mergeCell ref="K238:R238"/>
    <mergeCell ref="K73:R73"/>
    <mergeCell ref="V6:Y6"/>
    <mergeCell ref="E6:U6"/>
    <mergeCell ref="V12:V14"/>
    <mergeCell ref="N11:S12"/>
    <mergeCell ref="S13:S14"/>
    <mergeCell ref="V8:Y8"/>
    <mergeCell ref="Q13:Q14"/>
    <mergeCell ref="N13:N14"/>
    <mergeCell ref="G73:H73"/>
    <mergeCell ref="W12:Y12"/>
    <mergeCell ref="T11:Y11"/>
    <mergeCell ref="I17:S17"/>
    <mergeCell ref="T12:U13"/>
    <mergeCell ref="G18:H18"/>
    <mergeCell ref="G64:H64"/>
    <mergeCell ref="P13:P14"/>
    <mergeCell ref="O13:O14"/>
    <mergeCell ref="G238:H238"/>
    <mergeCell ref="G248:H248"/>
    <mergeCell ref="G259:H259"/>
    <mergeCell ref="K259:R259"/>
    <mergeCell ref="G311:H311"/>
    <mergeCell ref="G295:H295"/>
    <mergeCell ref="G274:H274"/>
    <mergeCell ref="G425:H425"/>
    <mergeCell ref="G327:H327"/>
    <mergeCell ref="A11:A14"/>
    <mergeCell ref="D11:D14"/>
    <mergeCell ref="E11:E14"/>
    <mergeCell ref="K311:M311"/>
    <mergeCell ref="I11:I14"/>
    <mergeCell ref="K11:M13"/>
    <mergeCell ref="G41:H41"/>
    <mergeCell ref="G55:H55"/>
    <mergeCell ref="J11:J14"/>
    <mergeCell ref="K41:R41"/>
    <mergeCell ref="G210:H210"/>
    <mergeCell ref="G306:H306"/>
    <mergeCell ref="G198:H198"/>
    <mergeCell ref="K231:R231"/>
    <mergeCell ref="G221:H221"/>
    <mergeCell ref="K215:R215"/>
    <mergeCell ref="K210:R210"/>
    <mergeCell ref="G215:H215"/>
    <mergeCell ref="K221:R221"/>
    <mergeCell ref="G231:H231"/>
    <mergeCell ref="G471:H471"/>
    <mergeCell ref="G345:H345"/>
    <mergeCell ref="G419:H419"/>
    <mergeCell ref="G358:H358"/>
    <mergeCell ref="G441:H441"/>
    <mergeCell ref="G339:H339"/>
    <mergeCell ref="K346:R346"/>
    <mergeCell ref="I364:S364"/>
    <mergeCell ref="G353:H353"/>
    <mergeCell ref="K487:Q487"/>
    <mergeCell ref="K461:Q461"/>
    <mergeCell ref="K419:R419"/>
    <mergeCell ref="K441:R441"/>
    <mergeCell ref="K481:R481"/>
    <mergeCell ref="K500:Q500"/>
    <mergeCell ref="K512:Q512"/>
    <mergeCell ref="E8:P8"/>
    <mergeCell ref="G518:H518"/>
    <mergeCell ref="K518:R518"/>
    <mergeCell ref="G60:H60"/>
    <mergeCell ref="K60:R60"/>
    <mergeCell ref="G184:H184"/>
    <mergeCell ref="G481:H481"/>
    <mergeCell ref="K353:R353"/>
    <mergeCell ref="G550:H550"/>
    <mergeCell ref="K550:R550"/>
    <mergeCell ref="G524:H524"/>
    <mergeCell ref="K524:R524"/>
    <mergeCell ref="K529:Q529"/>
    <mergeCell ref="K533:Q533"/>
    <mergeCell ref="G538:H538"/>
    <mergeCell ref="K538:R538"/>
    <mergeCell ref="K544:R544"/>
    <mergeCell ref="G544:H544"/>
  </mergeCells>
  <printOptions/>
  <pageMargins left="0.7480314960629921" right="0.3937007874015748" top="0.3937007874015748" bottom="0.3937007874015748" header="0.5118110236220472" footer="0.5118110236220472"/>
  <pageSetup fitToHeight="0" fitToWidth="1" horizontalDpi="600" verticalDpi="600" orientation="landscape" paperSize="9" scale="50" r:id="rId1"/>
  <headerFooter alignWithMargins="0">
    <oddHeader>&amp;CСтраница &amp;P из &amp;N</oddHeader>
  </headerFooter>
  <rowBreaks count="5" manualBreakCount="5">
    <brk id="48" max="24" man="1"/>
    <brk id="221" max="24" man="1"/>
    <brk id="237" max="24" man="1"/>
    <brk id="251" max="24" man="1"/>
    <brk id="29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Бородина</dc:creator>
  <cp:keywords/>
  <dc:description/>
  <cp:lastModifiedBy>Черкашина</cp:lastModifiedBy>
  <cp:lastPrinted>2016-11-23T05:36:13Z</cp:lastPrinted>
  <dcterms:created xsi:type="dcterms:W3CDTF">2008-03-26T07:20:57Z</dcterms:created>
  <dcterms:modified xsi:type="dcterms:W3CDTF">2016-11-23T05:39:10Z</dcterms:modified>
  <cp:category/>
  <cp:version/>
  <cp:contentType/>
  <cp:contentStatus/>
</cp:coreProperties>
</file>