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20" windowWidth="12435" windowHeight="12240"/>
  </bookViews>
  <sheets>
    <sheet name="форма №1" sheetId="1" r:id="rId1"/>
  </sheets>
  <definedNames>
    <definedName name="_xlnm.Print_Titles" localSheetId="0">'форма №1'!$5:$9</definedName>
    <definedName name="_xlnm.Print_Area" localSheetId="0">'форма №1'!$A$1:$M$706</definedName>
  </definedNames>
  <calcPr calcId="145621"/>
</workbook>
</file>

<file path=xl/calcChain.xml><?xml version="1.0" encoding="utf-8"?>
<calcChain xmlns="http://schemas.openxmlformats.org/spreadsheetml/2006/main">
  <c r="F702" i="1" l="1"/>
  <c r="G702" i="1"/>
  <c r="H702" i="1"/>
  <c r="I702" i="1"/>
  <c r="J702" i="1"/>
  <c r="K702" i="1"/>
  <c r="L702" i="1"/>
  <c r="F697" i="1"/>
  <c r="G697" i="1"/>
  <c r="H697" i="1"/>
  <c r="I697" i="1"/>
  <c r="J697" i="1"/>
  <c r="K697" i="1"/>
  <c r="L697" i="1"/>
  <c r="F666" i="1"/>
  <c r="G666" i="1"/>
  <c r="H666" i="1"/>
  <c r="I666" i="1"/>
  <c r="J666" i="1"/>
  <c r="K666" i="1"/>
  <c r="L666" i="1"/>
  <c r="F598" i="1"/>
  <c r="G598" i="1"/>
  <c r="H598" i="1"/>
  <c r="I598" i="1"/>
  <c r="J598" i="1"/>
  <c r="K598" i="1"/>
  <c r="L598" i="1"/>
  <c r="F567" i="1"/>
  <c r="G567" i="1"/>
  <c r="H567" i="1"/>
  <c r="I567" i="1"/>
  <c r="J567" i="1"/>
  <c r="K567" i="1"/>
  <c r="L567" i="1"/>
  <c r="F496" i="1"/>
  <c r="G496" i="1"/>
  <c r="H496" i="1"/>
  <c r="I496" i="1"/>
  <c r="J496" i="1"/>
  <c r="K496" i="1"/>
  <c r="L496" i="1"/>
  <c r="F480" i="1"/>
  <c r="G480" i="1"/>
  <c r="H480" i="1"/>
  <c r="I480" i="1"/>
  <c r="J480" i="1"/>
  <c r="K480" i="1"/>
  <c r="L480" i="1"/>
  <c r="F475" i="1"/>
  <c r="G475" i="1"/>
  <c r="H475" i="1"/>
  <c r="I475" i="1"/>
  <c r="J475" i="1"/>
  <c r="K475" i="1"/>
  <c r="L475" i="1"/>
  <c r="F374" i="1"/>
  <c r="G374" i="1"/>
  <c r="H374" i="1"/>
  <c r="I374" i="1"/>
  <c r="J374" i="1"/>
  <c r="K374" i="1"/>
  <c r="L374" i="1"/>
  <c r="E374" i="1"/>
  <c r="E373" i="1"/>
  <c r="F328" i="1"/>
  <c r="G328" i="1"/>
  <c r="H328" i="1"/>
  <c r="I328" i="1"/>
  <c r="J328" i="1"/>
  <c r="K328" i="1"/>
  <c r="L328" i="1"/>
  <c r="F302" i="1"/>
  <c r="G302" i="1"/>
  <c r="H302" i="1"/>
  <c r="I302" i="1"/>
  <c r="J302" i="1"/>
  <c r="K302" i="1"/>
  <c r="L302" i="1"/>
  <c r="F279" i="1"/>
  <c r="G279" i="1"/>
  <c r="H279" i="1"/>
  <c r="I279" i="1"/>
  <c r="J279" i="1"/>
  <c r="K279" i="1"/>
  <c r="L279" i="1"/>
  <c r="F173" i="1"/>
  <c r="G173" i="1"/>
  <c r="H173" i="1"/>
  <c r="I173" i="1"/>
  <c r="J173" i="1"/>
  <c r="K173" i="1"/>
  <c r="L173" i="1"/>
  <c r="F122" i="1"/>
  <c r="E41" i="1"/>
  <c r="E700" i="1"/>
  <c r="E699" i="1"/>
  <c r="F356" i="1"/>
  <c r="E475" i="1"/>
  <c r="E474" i="1"/>
  <c r="F547" i="1" l="1"/>
  <c r="F597" i="1"/>
  <c r="G597" i="1"/>
  <c r="H597" i="1"/>
  <c r="I597" i="1"/>
  <c r="J597" i="1"/>
  <c r="K597" i="1"/>
  <c r="L597" i="1"/>
  <c r="E597" i="1"/>
  <c r="F492" i="1"/>
  <c r="G492" i="1"/>
  <c r="H492" i="1"/>
  <c r="I492" i="1"/>
  <c r="J492" i="1"/>
  <c r="K492" i="1"/>
  <c r="L492" i="1"/>
  <c r="E492" i="1"/>
  <c r="F495" i="1"/>
  <c r="G495" i="1"/>
  <c r="H495" i="1"/>
  <c r="I495" i="1"/>
  <c r="J495" i="1"/>
  <c r="K495" i="1"/>
  <c r="L495" i="1"/>
  <c r="F494" i="1"/>
  <c r="G494" i="1"/>
  <c r="H494" i="1"/>
  <c r="I494" i="1"/>
  <c r="J494" i="1"/>
  <c r="K494" i="1"/>
  <c r="L494" i="1"/>
  <c r="F493" i="1"/>
  <c r="G493" i="1"/>
  <c r="H493" i="1"/>
  <c r="I493" i="1"/>
  <c r="J493" i="1"/>
  <c r="K493" i="1"/>
  <c r="L493" i="1"/>
  <c r="E494" i="1"/>
  <c r="E495" i="1"/>
  <c r="E496" i="1"/>
  <c r="E493" i="1"/>
  <c r="F474" i="1"/>
  <c r="G474" i="1"/>
  <c r="H474" i="1"/>
  <c r="I474" i="1"/>
  <c r="J474" i="1"/>
  <c r="K474" i="1"/>
  <c r="L474" i="1"/>
  <c r="E379" i="1"/>
  <c r="F456" i="1"/>
  <c r="G456" i="1"/>
  <c r="H456" i="1"/>
  <c r="I456" i="1"/>
  <c r="J456" i="1"/>
  <c r="K456" i="1"/>
  <c r="L456" i="1"/>
  <c r="E456" i="1"/>
  <c r="F451" i="1"/>
  <c r="G451" i="1"/>
  <c r="H451" i="1"/>
  <c r="I451" i="1"/>
  <c r="J451" i="1"/>
  <c r="K451" i="1"/>
  <c r="L451" i="1"/>
  <c r="E451" i="1"/>
  <c r="F446" i="1"/>
  <c r="G446" i="1"/>
  <c r="H446" i="1"/>
  <c r="I446" i="1"/>
  <c r="J446" i="1"/>
  <c r="K446" i="1"/>
  <c r="L446" i="1"/>
  <c r="E446" i="1"/>
  <c r="E378" i="1"/>
  <c r="E285" i="1"/>
  <c r="E218" i="1"/>
  <c r="F40" i="1" l="1"/>
  <c r="G40" i="1"/>
  <c r="H40" i="1"/>
  <c r="I40" i="1"/>
  <c r="J40" i="1"/>
  <c r="K40" i="1"/>
  <c r="L40" i="1"/>
  <c r="E40" i="1"/>
  <c r="E420" i="1" l="1"/>
  <c r="E400" i="1"/>
  <c r="E380" i="1"/>
  <c r="E281" i="1" l="1"/>
  <c r="J285" i="1" l="1"/>
  <c r="F285" i="1"/>
  <c r="F281" i="1" s="1"/>
  <c r="F259" i="1"/>
  <c r="F318" i="1" l="1"/>
  <c r="F297" i="1"/>
  <c r="F292" i="1"/>
  <c r="F209" i="1" l="1"/>
  <c r="F323" i="1" l="1"/>
  <c r="F656" i="1"/>
  <c r="F621" i="1"/>
  <c r="F651" i="1"/>
  <c r="F626" i="1"/>
  <c r="H486" i="1"/>
  <c r="F486" i="1" s="1"/>
  <c r="F274" i="1"/>
  <c r="F269" i="1" l="1"/>
  <c r="F264" i="1"/>
  <c r="F234" i="1"/>
  <c r="F214" i="1" s="1"/>
  <c r="F254" i="1" l="1"/>
  <c r="E204" i="1" l="1"/>
  <c r="F204" i="1"/>
  <c r="F200" i="1" s="1"/>
  <c r="E164" i="1" l="1"/>
  <c r="F164" i="1"/>
  <c r="G164" i="1"/>
  <c r="H164" i="1"/>
  <c r="I164" i="1"/>
  <c r="J164" i="1"/>
  <c r="K164" i="1"/>
  <c r="L164" i="1"/>
  <c r="G281" i="1" l="1"/>
  <c r="H281" i="1"/>
  <c r="J281" i="1"/>
  <c r="K281" i="1"/>
  <c r="L281" i="1"/>
  <c r="I285" i="1"/>
  <c r="I281" i="1" s="1"/>
  <c r="G35" i="1" l="1"/>
  <c r="H35" i="1"/>
  <c r="I35" i="1"/>
  <c r="J35" i="1"/>
  <c r="K35" i="1"/>
  <c r="L35" i="1"/>
  <c r="G34" i="1"/>
  <c r="H34" i="1"/>
  <c r="I34" i="1"/>
  <c r="J34" i="1"/>
  <c r="K34" i="1"/>
  <c r="L34" i="1"/>
  <c r="G33" i="1"/>
  <c r="H33" i="1"/>
  <c r="I33" i="1"/>
  <c r="J33" i="1"/>
  <c r="K33" i="1"/>
  <c r="L33" i="1"/>
  <c r="G32" i="1"/>
  <c r="H32" i="1"/>
  <c r="I32" i="1"/>
  <c r="J32" i="1"/>
  <c r="K32" i="1"/>
  <c r="L32" i="1"/>
  <c r="E34" i="1"/>
  <c r="E35" i="1"/>
  <c r="H596" i="1"/>
  <c r="I596" i="1"/>
  <c r="J596" i="1"/>
  <c r="K596" i="1"/>
  <c r="L596" i="1"/>
  <c r="H595" i="1"/>
  <c r="I595" i="1"/>
  <c r="J595" i="1"/>
  <c r="K595" i="1"/>
  <c r="L595" i="1"/>
  <c r="G596" i="1"/>
  <c r="G595" i="1"/>
  <c r="E596" i="1"/>
  <c r="E598" i="1"/>
  <c r="E595" i="1"/>
  <c r="F596" i="1"/>
  <c r="F595" i="1"/>
  <c r="L594" i="1" l="1"/>
  <c r="H594" i="1"/>
  <c r="I594" i="1"/>
  <c r="F594" i="1"/>
  <c r="E594" i="1"/>
  <c r="J594" i="1"/>
  <c r="K594" i="1"/>
  <c r="G594" i="1"/>
  <c r="F28" i="1"/>
  <c r="F33" i="1" s="1"/>
  <c r="F29" i="1"/>
  <c r="F34" i="1" s="1"/>
  <c r="F30" i="1"/>
  <c r="F35" i="1" s="1"/>
  <c r="F600" i="1" l="1"/>
  <c r="G600" i="1"/>
  <c r="H600" i="1"/>
  <c r="I600" i="1"/>
  <c r="J600" i="1"/>
  <c r="K600" i="1"/>
  <c r="L600" i="1"/>
  <c r="E600" i="1"/>
  <c r="L127" i="1"/>
  <c r="K127" i="1"/>
  <c r="J127" i="1"/>
  <c r="I127" i="1"/>
  <c r="H127" i="1"/>
  <c r="G127" i="1"/>
  <c r="F127" i="1"/>
  <c r="G211" i="1" l="1"/>
  <c r="H211" i="1"/>
  <c r="I211" i="1"/>
  <c r="J211" i="1"/>
  <c r="K211" i="1"/>
  <c r="L211" i="1"/>
  <c r="G212" i="1"/>
  <c r="H212" i="1"/>
  <c r="I212" i="1"/>
  <c r="J212" i="1"/>
  <c r="K212" i="1"/>
  <c r="L212" i="1"/>
  <c r="F213" i="1"/>
  <c r="G213" i="1"/>
  <c r="H213" i="1"/>
  <c r="I213" i="1"/>
  <c r="J213" i="1"/>
  <c r="K213" i="1"/>
  <c r="L213" i="1"/>
  <c r="G214" i="1"/>
  <c r="H214" i="1"/>
  <c r="I214" i="1"/>
  <c r="J214" i="1"/>
  <c r="K214" i="1"/>
  <c r="L214" i="1"/>
  <c r="E214" i="1"/>
  <c r="F113" i="1" l="1"/>
  <c r="G113" i="1"/>
  <c r="H113" i="1"/>
  <c r="I113" i="1"/>
  <c r="J113" i="1"/>
  <c r="K113" i="1"/>
  <c r="L113" i="1"/>
  <c r="E113" i="1"/>
  <c r="F105" i="1"/>
  <c r="G105" i="1"/>
  <c r="H105" i="1"/>
  <c r="H102" i="1" s="1"/>
  <c r="I105" i="1"/>
  <c r="I102" i="1" s="1"/>
  <c r="J105" i="1"/>
  <c r="J102" i="1" s="1"/>
  <c r="K105" i="1"/>
  <c r="K102" i="1" s="1"/>
  <c r="L105" i="1"/>
  <c r="L102" i="1" s="1"/>
  <c r="E105" i="1"/>
  <c r="E102" i="1" s="1"/>
  <c r="F102" i="1"/>
  <c r="G102" i="1"/>
  <c r="G73" i="1" l="1"/>
  <c r="H73" i="1"/>
  <c r="I73" i="1"/>
  <c r="J73" i="1"/>
  <c r="K73" i="1"/>
  <c r="L73" i="1"/>
  <c r="G74" i="1"/>
  <c r="H74" i="1"/>
  <c r="I74" i="1"/>
  <c r="J74" i="1"/>
  <c r="K74" i="1"/>
  <c r="L74" i="1"/>
  <c r="G75" i="1"/>
  <c r="H75" i="1"/>
  <c r="I75" i="1"/>
  <c r="J75" i="1"/>
  <c r="K75" i="1"/>
  <c r="L75" i="1"/>
  <c r="F76" i="1"/>
  <c r="G76" i="1"/>
  <c r="H76" i="1"/>
  <c r="I76" i="1"/>
  <c r="J76" i="1"/>
  <c r="K76" i="1"/>
  <c r="L76" i="1"/>
  <c r="E75" i="1"/>
  <c r="E76" i="1"/>
  <c r="E122" i="1" s="1"/>
  <c r="F82" i="1" l="1"/>
  <c r="G82" i="1"/>
  <c r="H82" i="1"/>
  <c r="I82" i="1"/>
  <c r="J82" i="1"/>
  <c r="K82" i="1"/>
  <c r="L82" i="1"/>
  <c r="E82" i="1"/>
  <c r="L87" i="1" l="1"/>
  <c r="K87" i="1"/>
  <c r="J87" i="1"/>
  <c r="I87" i="1"/>
  <c r="H87" i="1"/>
  <c r="G87" i="1"/>
  <c r="F87" i="1"/>
  <c r="E87" i="1"/>
  <c r="E92" i="1"/>
  <c r="G77" i="1"/>
  <c r="H77" i="1"/>
  <c r="I77" i="1"/>
  <c r="J77" i="1"/>
  <c r="K77" i="1"/>
  <c r="L77" i="1"/>
  <c r="F80" i="1"/>
  <c r="F75" i="1" s="1"/>
  <c r="F41" i="1"/>
  <c r="G41" i="1"/>
  <c r="G122" i="1" s="1"/>
  <c r="H41" i="1"/>
  <c r="H122" i="1" s="1"/>
  <c r="I41" i="1"/>
  <c r="I122" i="1" s="1"/>
  <c r="J41" i="1"/>
  <c r="J122" i="1" s="1"/>
  <c r="K41" i="1"/>
  <c r="K122" i="1" s="1"/>
  <c r="L41" i="1"/>
  <c r="L122" i="1" s="1"/>
  <c r="L121" i="1"/>
  <c r="K121" i="1"/>
  <c r="J121" i="1"/>
  <c r="I121" i="1"/>
  <c r="H121" i="1"/>
  <c r="G121" i="1"/>
  <c r="E121" i="1"/>
  <c r="E59" i="1"/>
  <c r="E57" i="1" s="1"/>
  <c r="F57" i="1"/>
  <c r="G57" i="1"/>
  <c r="H57" i="1"/>
  <c r="I57" i="1"/>
  <c r="J57" i="1"/>
  <c r="K57" i="1"/>
  <c r="L57" i="1"/>
  <c r="G67" i="1"/>
  <c r="H67" i="1"/>
  <c r="I67" i="1"/>
  <c r="J67" i="1"/>
  <c r="K67" i="1"/>
  <c r="L67" i="1"/>
  <c r="E67" i="1"/>
  <c r="F70" i="1"/>
  <c r="F67" i="1" s="1"/>
  <c r="F121" i="1" l="1"/>
  <c r="F159" i="1" l="1"/>
  <c r="G159" i="1"/>
  <c r="H159" i="1"/>
  <c r="I159" i="1"/>
  <c r="J159" i="1"/>
  <c r="K159" i="1"/>
  <c r="L159" i="1"/>
  <c r="G663" i="1"/>
  <c r="H663" i="1"/>
  <c r="I663" i="1"/>
  <c r="J663" i="1"/>
  <c r="K663" i="1"/>
  <c r="L663" i="1"/>
  <c r="G664" i="1"/>
  <c r="H664" i="1"/>
  <c r="I664" i="1"/>
  <c r="J664" i="1"/>
  <c r="K664" i="1"/>
  <c r="L664" i="1"/>
  <c r="F665" i="1"/>
  <c r="G665" i="1"/>
  <c r="H665" i="1"/>
  <c r="I665" i="1"/>
  <c r="J665" i="1"/>
  <c r="K665" i="1"/>
  <c r="L665" i="1"/>
  <c r="E665" i="1"/>
  <c r="E666" i="1"/>
  <c r="G694" i="1"/>
  <c r="H694" i="1"/>
  <c r="I694" i="1"/>
  <c r="J694" i="1"/>
  <c r="K694" i="1"/>
  <c r="L694" i="1"/>
  <c r="G695" i="1"/>
  <c r="H695" i="1"/>
  <c r="I695" i="1"/>
  <c r="J695" i="1"/>
  <c r="K695" i="1"/>
  <c r="L695" i="1"/>
  <c r="F696" i="1"/>
  <c r="G696" i="1"/>
  <c r="H696" i="1"/>
  <c r="I696" i="1"/>
  <c r="J696" i="1"/>
  <c r="K696" i="1"/>
  <c r="L696" i="1"/>
  <c r="E696" i="1"/>
  <c r="E697" i="1"/>
  <c r="F688" i="1"/>
  <c r="G688" i="1"/>
  <c r="H688" i="1"/>
  <c r="I688" i="1"/>
  <c r="J688" i="1"/>
  <c r="K688" i="1"/>
  <c r="L688" i="1"/>
  <c r="E688" i="1"/>
  <c r="G683" i="1"/>
  <c r="H683" i="1"/>
  <c r="I683" i="1"/>
  <c r="J683" i="1"/>
  <c r="K683" i="1"/>
  <c r="L683" i="1"/>
  <c r="F673" i="1"/>
  <c r="G673" i="1"/>
  <c r="H673" i="1"/>
  <c r="I673" i="1"/>
  <c r="J673" i="1"/>
  <c r="K673" i="1"/>
  <c r="L673" i="1"/>
  <c r="F678" i="1"/>
  <c r="G678" i="1"/>
  <c r="H678" i="1"/>
  <c r="I678" i="1"/>
  <c r="J678" i="1"/>
  <c r="K678" i="1"/>
  <c r="L678" i="1"/>
  <c r="E678" i="1"/>
  <c r="E673" i="1"/>
  <c r="F668" i="1"/>
  <c r="G668" i="1"/>
  <c r="H668" i="1"/>
  <c r="I668" i="1"/>
  <c r="J668" i="1"/>
  <c r="K668" i="1"/>
  <c r="L668" i="1"/>
  <c r="E668" i="1"/>
  <c r="J693" i="1" l="1"/>
  <c r="K693" i="1"/>
  <c r="G693" i="1"/>
  <c r="L693" i="1"/>
  <c r="H693" i="1"/>
  <c r="I693" i="1"/>
  <c r="G657" i="1"/>
  <c r="H657" i="1"/>
  <c r="I657" i="1"/>
  <c r="J657" i="1"/>
  <c r="K657" i="1"/>
  <c r="L657" i="1"/>
  <c r="G652" i="1" l="1"/>
  <c r="H652" i="1"/>
  <c r="I652" i="1"/>
  <c r="J652" i="1"/>
  <c r="K652" i="1"/>
  <c r="L652" i="1"/>
  <c r="G642" i="1"/>
  <c r="H642" i="1"/>
  <c r="I642" i="1"/>
  <c r="J642" i="1"/>
  <c r="K642" i="1"/>
  <c r="L642" i="1"/>
  <c r="G637" i="1"/>
  <c r="H637" i="1"/>
  <c r="I637" i="1"/>
  <c r="J637" i="1"/>
  <c r="K637" i="1"/>
  <c r="L637" i="1"/>
  <c r="G632" i="1"/>
  <c r="H632" i="1"/>
  <c r="I632" i="1"/>
  <c r="J632" i="1"/>
  <c r="K632" i="1"/>
  <c r="L632" i="1"/>
  <c r="G627" i="1"/>
  <c r="H627" i="1"/>
  <c r="I627" i="1"/>
  <c r="J627" i="1"/>
  <c r="K627" i="1"/>
  <c r="L627" i="1"/>
  <c r="F622" i="1"/>
  <c r="G622" i="1"/>
  <c r="H622" i="1"/>
  <c r="I622" i="1"/>
  <c r="J622" i="1"/>
  <c r="K622" i="1"/>
  <c r="L622" i="1"/>
  <c r="F647" i="1"/>
  <c r="G647" i="1"/>
  <c r="H647" i="1"/>
  <c r="I647" i="1"/>
  <c r="J647" i="1"/>
  <c r="K647" i="1"/>
  <c r="L647" i="1"/>
  <c r="E647" i="1"/>
  <c r="E622" i="1" l="1"/>
  <c r="G617" i="1"/>
  <c r="H617" i="1"/>
  <c r="I617" i="1"/>
  <c r="J617" i="1"/>
  <c r="K617" i="1"/>
  <c r="L617" i="1"/>
  <c r="G612" i="1"/>
  <c r="H612" i="1"/>
  <c r="I612" i="1"/>
  <c r="J612" i="1"/>
  <c r="K612" i="1"/>
  <c r="L612" i="1"/>
  <c r="G606" i="1"/>
  <c r="H606" i="1"/>
  <c r="I606" i="1"/>
  <c r="J606" i="1"/>
  <c r="K606" i="1"/>
  <c r="L606" i="1"/>
  <c r="F609" i="1"/>
  <c r="I662" i="1" l="1"/>
  <c r="J662" i="1"/>
  <c r="L662" i="1"/>
  <c r="H662" i="1"/>
  <c r="K662" i="1"/>
  <c r="G662" i="1"/>
  <c r="G564" i="1"/>
  <c r="H564" i="1"/>
  <c r="I564" i="1"/>
  <c r="J564" i="1"/>
  <c r="K564" i="1"/>
  <c r="L564" i="1"/>
  <c r="G565" i="1"/>
  <c r="H565" i="1"/>
  <c r="I565" i="1"/>
  <c r="J565" i="1"/>
  <c r="K565" i="1"/>
  <c r="L565" i="1"/>
  <c r="G566" i="1"/>
  <c r="H566" i="1"/>
  <c r="I566" i="1"/>
  <c r="J566" i="1"/>
  <c r="K566" i="1"/>
  <c r="L566" i="1"/>
  <c r="E566" i="1"/>
  <c r="E567" i="1"/>
  <c r="G558" i="1"/>
  <c r="H558" i="1"/>
  <c r="I558" i="1"/>
  <c r="J558" i="1"/>
  <c r="K558" i="1"/>
  <c r="L558" i="1"/>
  <c r="E558" i="1"/>
  <c r="F561" i="1"/>
  <c r="F566" i="1" s="1"/>
  <c r="G548" i="1"/>
  <c r="H548" i="1"/>
  <c r="I548" i="1"/>
  <c r="J548" i="1"/>
  <c r="K548" i="1"/>
  <c r="L548" i="1"/>
  <c r="G553" i="1"/>
  <c r="H553" i="1"/>
  <c r="I553" i="1"/>
  <c r="J553" i="1"/>
  <c r="K553" i="1"/>
  <c r="L553" i="1"/>
  <c r="G543" i="1"/>
  <c r="H543" i="1"/>
  <c r="I543" i="1"/>
  <c r="J543" i="1"/>
  <c r="K543" i="1"/>
  <c r="L543" i="1"/>
  <c r="F487" i="1"/>
  <c r="G487" i="1"/>
  <c r="H487" i="1"/>
  <c r="I487" i="1"/>
  <c r="J487" i="1"/>
  <c r="K487" i="1"/>
  <c r="L487" i="1"/>
  <c r="E487" i="1"/>
  <c r="G482" i="1"/>
  <c r="H482" i="1"/>
  <c r="I482" i="1"/>
  <c r="J482" i="1"/>
  <c r="K482" i="1"/>
  <c r="L482" i="1"/>
  <c r="G417" i="1"/>
  <c r="H417" i="1"/>
  <c r="I417" i="1"/>
  <c r="J417" i="1"/>
  <c r="K417" i="1"/>
  <c r="L417" i="1"/>
  <c r="G418" i="1"/>
  <c r="H418" i="1"/>
  <c r="I418" i="1"/>
  <c r="J418" i="1"/>
  <c r="K418" i="1"/>
  <c r="L418" i="1"/>
  <c r="F419" i="1"/>
  <c r="G419" i="1"/>
  <c r="H419" i="1"/>
  <c r="I419" i="1"/>
  <c r="J419" i="1"/>
  <c r="K419" i="1"/>
  <c r="L419" i="1"/>
  <c r="F420" i="1"/>
  <c r="G420" i="1"/>
  <c r="H420" i="1"/>
  <c r="I420" i="1"/>
  <c r="J420" i="1"/>
  <c r="K420" i="1"/>
  <c r="L420" i="1"/>
  <c r="E419" i="1"/>
  <c r="F466" i="1"/>
  <c r="G466" i="1"/>
  <c r="H466" i="1"/>
  <c r="I466" i="1"/>
  <c r="J466" i="1"/>
  <c r="K466" i="1"/>
  <c r="L466" i="1"/>
  <c r="E466" i="1"/>
  <c r="G461" i="1"/>
  <c r="H461" i="1"/>
  <c r="I461" i="1"/>
  <c r="J461" i="1"/>
  <c r="K461" i="1"/>
  <c r="L461" i="1"/>
  <c r="F464" i="1"/>
  <c r="E464" i="1"/>
  <c r="G441" i="1"/>
  <c r="H441" i="1"/>
  <c r="I441" i="1"/>
  <c r="J441" i="1"/>
  <c r="K441" i="1"/>
  <c r="L441" i="1"/>
  <c r="F436" i="1"/>
  <c r="G436" i="1"/>
  <c r="H436" i="1"/>
  <c r="I436" i="1"/>
  <c r="J436" i="1"/>
  <c r="K436" i="1"/>
  <c r="L436" i="1"/>
  <c r="E436" i="1"/>
  <c r="K563" i="1" l="1"/>
  <c r="G563" i="1"/>
  <c r="L563" i="1"/>
  <c r="H563" i="1"/>
  <c r="J563" i="1"/>
  <c r="I563" i="1"/>
  <c r="G431" i="1"/>
  <c r="H431" i="1"/>
  <c r="I431" i="1"/>
  <c r="J431" i="1"/>
  <c r="K431" i="1"/>
  <c r="L431" i="1"/>
  <c r="G426" i="1"/>
  <c r="H426" i="1"/>
  <c r="I426" i="1"/>
  <c r="J426" i="1"/>
  <c r="K426" i="1"/>
  <c r="L426" i="1"/>
  <c r="G421" i="1" l="1"/>
  <c r="G416" i="1" s="1"/>
  <c r="H421" i="1"/>
  <c r="H416" i="1" s="1"/>
  <c r="I421" i="1"/>
  <c r="I416" i="1" s="1"/>
  <c r="J421" i="1"/>
  <c r="J416" i="1" s="1"/>
  <c r="K421" i="1"/>
  <c r="K416" i="1" s="1"/>
  <c r="L421" i="1"/>
  <c r="L416" i="1" s="1"/>
  <c r="L399" i="1"/>
  <c r="K399" i="1"/>
  <c r="J399" i="1"/>
  <c r="I399" i="1"/>
  <c r="H399" i="1"/>
  <c r="G399" i="1"/>
  <c r="F399" i="1"/>
  <c r="E399" i="1"/>
  <c r="G411" i="1"/>
  <c r="H411" i="1"/>
  <c r="I411" i="1"/>
  <c r="J411" i="1"/>
  <c r="K411" i="1"/>
  <c r="L411" i="1"/>
  <c r="F406" i="1"/>
  <c r="G406" i="1"/>
  <c r="H406" i="1"/>
  <c r="I406" i="1"/>
  <c r="J406" i="1"/>
  <c r="K406" i="1"/>
  <c r="L406" i="1"/>
  <c r="E406" i="1"/>
  <c r="G401" i="1"/>
  <c r="H401" i="1"/>
  <c r="I401" i="1"/>
  <c r="J401" i="1"/>
  <c r="K401" i="1"/>
  <c r="L401" i="1"/>
  <c r="F380" i="1"/>
  <c r="G380" i="1"/>
  <c r="H380" i="1"/>
  <c r="I380" i="1"/>
  <c r="J380" i="1"/>
  <c r="K380" i="1"/>
  <c r="L380" i="1"/>
  <c r="E377" i="1"/>
  <c r="L379" i="1"/>
  <c r="K379" i="1"/>
  <c r="J379" i="1"/>
  <c r="I379" i="1"/>
  <c r="H379" i="1"/>
  <c r="G379" i="1"/>
  <c r="F379" i="1"/>
  <c r="F391" i="1"/>
  <c r="G391" i="1"/>
  <c r="H391" i="1"/>
  <c r="I391" i="1"/>
  <c r="J391" i="1"/>
  <c r="K391" i="1"/>
  <c r="L391" i="1"/>
  <c r="E391" i="1"/>
  <c r="F386" i="1"/>
  <c r="G386" i="1"/>
  <c r="H386" i="1"/>
  <c r="I386" i="1"/>
  <c r="J386" i="1"/>
  <c r="K386" i="1"/>
  <c r="L386" i="1"/>
  <c r="E386" i="1"/>
  <c r="J381" i="1"/>
  <c r="J376" i="1" s="1"/>
  <c r="K381" i="1"/>
  <c r="K376" i="1" s="1"/>
  <c r="L381" i="1"/>
  <c r="L376" i="1" s="1"/>
  <c r="F381" i="1"/>
  <c r="G381" i="1"/>
  <c r="H381" i="1"/>
  <c r="H376" i="1" s="1"/>
  <c r="I381" i="1"/>
  <c r="E381" i="1"/>
  <c r="E376" i="1" s="1"/>
  <c r="E334" i="1"/>
  <c r="L348" i="1"/>
  <c r="L349" i="1"/>
  <c r="L350" i="1"/>
  <c r="L351" i="1"/>
  <c r="K348" i="1"/>
  <c r="K349" i="1"/>
  <c r="K350" i="1"/>
  <c r="K351" i="1"/>
  <c r="J348" i="1"/>
  <c r="J349" i="1"/>
  <c r="J350" i="1"/>
  <c r="J351" i="1"/>
  <c r="I350" i="1"/>
  <c r="I351" i="1"/>
  <c r="H348" i="1"/>
  <c r="H349" i="1"/>
  <c r="H350" i="1"/>
  <c r="H351" i="1"/>
  <c r="G348" i="1"/>
  <c r="G349" i="1"/>
  <c r="G350" i="1"/>
  <c r="G351" i="1"/>
  <c r="F348" i="1"/>
  <c r="F350" i="1"/>
  <c r="F351" i="1"/>
  <c r="E348" i="1"/>
  <c r="E350" i="1"/>
  <c r="E351" i="1"/>
  <c r="E352" i="1"/>
  <c r="G357" i="1"/>
  <c r="H357" i="1"/>
  <c r="I357" i="1"/>
  <c r="I347" i="1" s="1"/>
  <c r="J357" i="1"/>
  <c r="K357" i="1"/>
  <c r="L357" i="1"/>
  <c r="G352" i="1"/>
  <c r="H352" i="1"/>
  <c r="J352" i="1"/>
  <c r="K352" i="1"/>
  <c r="K347" i="1" s="1"/>
  <c r="L352" i="1"/>
  <c r="J325" i="1"/>
  <c r="J326" i="1"/>
  <c r="J327" i="1"/>
  <c r="I325" i="1"/>
  <c r="I326" i="1"/>
  <c r="I327" i="1"/>
  <c r="H325" i="1"/>
  <c r="H326" i="1"/>
  <c r="H327" i="1"/>
  <c r="G325" i="1"/>
  <c r="G326" i="1"/>
  <c r="G327" i="1"/>
  <c r="F327" i="1"/>
  <c r="E325" i="1"/>
  <c r="E326" i="1"/>
  <c r="E327" i="1"/>
  <c r="E328" i="1"/>
  <c r="L327" i="1"/>
  <c r="K327" i="1"/>
  <c r="F314" i="1"/>
  <c r="G314" i="1"/>
  <c r="H314" i="1"/>
  <c r="I314" i="1"/>
  <c r="J314" i="1"/>
  <c r="K314" i="1"/>
  <c r="L314" i="1"/>
  <c r="E314" i="1"/>
  <c r="F319" i="1"/>
  <c r="G319" i="1"/>
  <c r="H319" i="1"/>
  <c r="I319" i="1"/>
  <c r="J319" i="1"/>
  <c r="K319" i="1"/>
  <c r="L319" i="1"/>
  <c r="E319" i="1"/>
  <c r="F309" i="1"/>
  <c r="G309" i="1"/>
  <c r="H309" i="1"/>
  <c r="I309" i="1"/>
  <c r="J309" i="1"/>
  <c r="K309" i="1"/>
  <c r="L309" i="1"/>
  <c r="E309" i="1"/>
  <c r="G304" i="1"/>
  <c r="H304" i="1"/>
  <c r="I304" i="1"/>
  <c r="J304" i="1"/>
  <c r="K304" i="1"/>
  <c r="L304" i="1"/>
  <c r="E304" i="1"/>
  <c r="L301" i="1"/>
  <c r="K301" i="1"/>
  <c r="J301" i="1"/>
  <c r="I301" i="1"/>
  <c r="H301" i="1"/>
  <c r="G301" i="1"/>
  <c r="F301" i="1"/>
  <c r="E301" i="1"/>
  <c r="G293" i="1"/>
  <c r="H293" i="1"/>
  <c r="I293" i="1"/>
  <c r="J293" i="1"/>
  <c r="K293" i="1"/>
  <c r="L293" i="1"/>
  <c r="G288" i="1"/>
  <c r="H288" i="1"/>
  <c r="I288" i="1"/>
  <c r="J288" i="1"/>
  <c r="K288" i="1"/>
  <c r="L288" i="1"/>
  <c r="F270" i="1"/>
  <c r="G270" i="1"/>
  <c r="H270" i="1"/>
  <c r="I270" i="1"/>
  <c r="J270" i="1"/>
  <c r="K270" i="1"/>
  <c r="L270" i="1"/>
  <c r="E270" i="1"/>
  <c r="F265" i="1"/>
  <c r="G265" i="1"/>
  <c r="H265" i="1"/>
  <c r="I265" i="1"/>
  <c r="J265" i="1"/>
  <c r="K265" i="1"/>
  <c r="L265" i="1"/>
  <c r="E265" i="1"/>
  <c r="F260" i="1"/>
  <c r="G260" i="1"/>
  <c r="H260" i="1"/>
  <c r="I260" i="1"/>
  <c r="J260" i="1"/>
  <c r="K260" i="1"/>
  <c r="L260" i="1"/>
  <c r="E260" i="1"/>
  <c r="I298" i="1" l="1"/>
  <c r="G347" i="1"/>
  <c r="H347" i="1"/>
  <c r="J298" i="1"/>
  <c r="F376" i="1"/>
  <c r="L298" i="1"/>
  <c r="H298" i="1"/>
  <c r="K298" i="1"/>
  <c r="G298" i="1"/>
  <c r="H324" i="1"/>
  <c r="J396" i="1"/>
  <c r="J471" i="1" s="1"/>
  <c r="G376" i="1"/>
  <c r="I396" i="1"/>
  <c r="L396" i="1"/>
  <c r="L471" i="1" s="1"/>
  <c r="H396" i="1"/>
  <c r="H471" i="1" s="1"/>
  <c r="E324" i="1"/>
  <c r="I324" i="1"/>
  <c r="L324" i="1"/>
  <c r="K324" i="1"/>
  <c r="G324" i="1"/>
  <c r="I376" i="1"/>
  <c r="K396" i="1"/>
  <c r="K471" i="1" s="1"/>
  <c r="G396" i="1"/>
  <c r="J324" i="1"/>
  <c r="J347" i="1"/>
  <c r="L347" i="1"/>
  <c r="E479" i="1" l="1"/>
  <c r="E701" i="1" s="1"/>
  <c r="G471" i="1"/>
  <c r="I471" i="1"/>
  <c r="F255" i="1"/>
  <c r="G255" i="1"/>
  <c r="H255" i="1"/>
  <c r="I255" i="1"/>
  <c r="J255" i="1"/>
  <c r="K255" i="1"/>
  <c r="L255" i="1"/>
  <c r="E255" i="1"/>
  <c r="F250" i="1"/>
  <c r="G250" i="1"/>
  <c r="H250" i="1"/>
  <c r="I250" i="1"/>
  <c r="J250" i="1"/>
  <c r="E250" i="1"/>
  <c r="G245" i="1"/>
  <c r="H245" i="1"/>
  <c r="I245" i="1"/>
  <c r="J245" i="1"/>
  <c r="K245" i="1"/>
  <c r="L245" i="1"/>
  <c r="G240" i="1"/>
  <c r="H240" i="1"/>
  <c r="I240" i="1"/>
  <c r="J240" i="1"/>
  <c r="K240" i="1"/>
  <c r="L240" i="1"/>
  <c r="F235" i="1"/>
  <c r="G235" i="1"/>
  <c r="H235" i="1"/>
  <c r="I235" i="1"/>
  <c r="J235" i="1"/>
  <c r="K235" i="1"/>
  <c r="L235" i="1"/>
  <c r="E235" i="1"/>
  <c r="G230" i="1"/>
  <c r="H230" i="1"/>
  <c r="I230" i="1"/>
  <c r="J230" i="1"/>
  <c r="K230" i="1"/>
  <c r="L230" i="1"/>
  <c r="E178" i="1"/>
  <c r="E179" i="1"/>
  <c r="F179" i="1"/>
  <c r="G179" i="1"/>
  <c r="H179" i="1"/>
  <c r="I179" i="1"/>
  <c r="J179" i="1"/>
  <c r="K179" i="1"/>
  <c r="L179" i="1"/>
  <c r="F178" i="1"/>
  <c r="G178" i="1"/>
  <c r="H178" i="1"/>
  <c r="I178" i="1"/>
  <c r="J178" i="1"/>
  <c r="K178" i="1"/>
  <c r="L178" i="1"/>
  <c r="G200" i="1"/>
  <c r="H200" i="1"/>
  <c r="I200" i="1"/>
  <c r="J200" i="1"/>
  <c r="K200" i="1"/>
  <c r="L200" i="1"/>
  <c r="E233" i="1"/>
  <c r="E213" i="1" s="1"/>
  <c r="G225" i="1"/>
  <c r="H225" i="1"/>
  <c r="I225" i="1"/>
  <c r="J225" i="1"/>
  <c r="K225" i="1"/>
  <c r="L225" i="1"/>
  <c r="F220" i="1"/>
  <c r="G220" i="1"/>
  <c r="H220" i="1"/>
  <c r="I220" i="1"/>
  <c r="J220" i="1"/>
  <c r="K220" i="1"/>
  <c r="L220" i="1"/>
  <c r="E220" i="1"/>
  <c r="G215" i="1"/>
  <c r="H215" i="1"/>
  <c r="I215" i="1"/>
  <c r="I210" i="1" s="1"/>
  <c r="J215" i="1"/>
  <c r="K215" i="1"/>
  <c r="L215" i="1"/>
  <c r="G205" i="1"/>
  <c r="H205" i="1"/>
  <c r="I205" i="1"/>
  <c r="J205" i="1"/>
  <c r="K205" i="1"/>
  <c r="L205" i="1"/>
  <c r="E200" i="1"/>
  <c r="F195" i="1"/>
  <c r="G195" i="1"/>
  <c r="H195" i="1"/>
  <c r="I195" i="1"/>
  <c r="J195" i="1"/>
  <c r="K195" i="1"/>
  <c r="L195" i="1"/>
  <c r="E195" i="1"/>
  <c r="F190" i="1"/>
  <c r="G190" i="1"/>
  <c r="H190" i="1"/>
  <c r="I190" i="1"/>
  <c r="J190" i="1"/>
  <c r="K190" i="1"/>
  <c r="L190" i="1"/>
  <c r="E190" i="1"/>
  <c r="G185" i="1"/>
  <c r="H185" i="1"/>
  <c r="I185" i="1"/>
  <c r="J185" i="1"/>
  <c r="K185" i="1"/>
  <c r="L185" i="1"/>
  <c r="F180" i="1"/>
  <c r="G180" i="1"/>
  <c r="H180" i="1"/>
  <c r="I180" i="1"/>
  <c r="J180" i="1"/>
  <c r="K180" i="1"/>
  <c r="L180" i="1"/>
  <c r="E180" i="1"/>
  <c r="L210" i="1" l="1"/>
  <c r="K175" i="1"/>
  <c r="K210" i="1"/>
  <c r="J210" i="1"/>
  <c r="H210" i="1"/>
  <c r="G175" i="1"/>
  <c r="G210" i="1"/>
  <c r="J278" i="1"/>
  <c r="L278" i="1"/>
  <c r="H278" i="1"/>
  <c r="J175" i="1"/>
  <c r="K278" i="1"/>
  <c r="G278" i="1"/>
  <c r="I278" i="1"/>
  <c r="I175" i="1"/>
  <c r="L175" i="1"/>
  <c r="H175" i="1"/>
  <c r="E159" i="1"/>
  <c r="F154" i="1"/>
  <c r="G154" i="1"/>
  <c r="H154" i="1"/>
  <c r="I154" i="1"/>
  <c r="J154" i="1"/>
  <c r="K154" i="1"/>
  <c r="L154" i="1"/>
  <c r="E154" i="1"/>
  <c r="G149" i="1"/>
  <c r="H149" i="1"/>
  <c r="I149" i="1"/>
  <c r="J149" i="1"/>
  <c r="K149" i="1"/>
  <c r="L149" i="1"/>
  <c r="F144" i="1"/>
  <c r="G144" i="1"/>
  <c r="H144" i="1"/>
  <c r="I144" i="1"/>
  <c r="J144" i="1"/>
  <c r="K144" i="1"/>
  <c r="L144" i="1"/>
  <c r="E144" i="1"/>
  <c r="F139" i="1"/>
  <c r="G139" i="1"/>
  <c r="H139" i="1"/>
  <c r="I139" i="1"/>
  <c r="J139" i="1"/>
  <c r="K139" i="1"/>
  <c r="L139" i="1"/>
  <c r="E139" i="1"/>
  <c r="F134" i="1"/>
  <c r="G134" i="1"/>
  <c r="H134" i="1"/>
  <c r="I134" i="1"/>
  <c r="J134" i="1"/>
  <c r="K134" i="1"/>
  <c r="L134" i="1"/>
  <c r="G129" i="1"/>
  <c r="H129" i="1"/>
  <c r="I129" i="1"/>
  <c r="J129" i="1"/>
  <c r="K129" i="1"/>
  <c r="L129" i="1"/>
  <c r="E132" i="1"/>
  <c r="E127" i="1" s="1"/>
  <c r="L172" i="1"/>
  <c r="K172" i="1"/>
  <c r="J172" i="1"/>
  <c r="I172" i="1"/>
  <c r="H172" i="1"/>
  <c r="G172" i="1"/>
  <c r="F172" i="1"/>
  <c r="F62" i="1"/>
  <c r="G62" i="1"/>
  <c r="H62" i="1"/>
  <c r="I62" i="1"/>
  <c r="J62" i="1"/>
  <c r="K62" i="1"/>
  <c r="L62" i="1"/>
  <c r="E62" i="1"/>
  <c r="E172" i="1" l="1"/>
  <c r="F52" i="1"/>
  <c r="G52" i="1"/>
  <c r="H52" i="1"/>
  <c r="I52" i="1"/>
  <c r="J52" i="1"/>
  <c r="K52" i="1"/>
  <c r="L52" i="1"/>
  <c r="E52" i="1"/>
  <c r="F47" i="1"/>
  <c r="G47" i="1"/>
  <c r="H47" i="1"/>
  <c r="I47" i="1"/>
  <c r="J47" i="1"/>
  <c r="K47" i="1"/>
  <c r="L47" i="1"/>
  <c r="G42" i="1"/>
  <c r="H42" i="1"/>
  <c r="I42" i="1"/>
  <c r="J42" i="1"/>
  <c r="K42" i="1"/>
  <c r="L42" i="1"/>
  <c r="E42" i="1"/>
  <c r="F21" i="1"/>
  <c r="G21" i="1"/>
  <c r="H21" i="1"/>
  <c r="I21" i="1"/>
  <c r="J21" i="1"/>
  <c r="K21" i="1"/>
  <c r="L21" i="1"/>
  <c r="E21" i="1"/>
  <c r="F16" i="1"/>
  <c r="G16" i="1"/>
  <c r="H16" i="1"/>
  <c r="I16" i="1"/>
  <c r="J16" i="1"/>
  <c r="K16" i="1"/>
  <c r="L16" i="1"/>
  <c r="F11" i="1"/>
  <c r="G11" i="1"/>
  <c r="H11" i="1"/>
  <c r="I11" i="1"/>
  <c r="J11" i="1"/>
  <c r="K11" i="1"/>
  <c r="L11" i="1"/>
  <c r="K37" i="1" l="1"/>
  <c r="G37" i="1"/>
  <c r="L37" i="1"/>
  <c r="H37" i="1"/>
  <c r="J37" i="1"/>
  <c r="I37" i="1"/>
  <c r="G538" i="1"/>
  <c r="H538" i="1"/>
  <c r="I538" i="1"/>
  <c r="J538" i="1"/>
  <c r="K538" i="1"/>
  <c r="L538" i="1"/>
  <c r="G539" i="1"/>
  <c r="H539" i="1"/>
  <c r="I539" i="1"/>
  <c r="J539" i="1"/>
  <c r="K539" i="1"/>
  <c r="L539" i="1"/>
  <c r="F97" i="1" l="1"/>
  <c r="G97" i="1"/>
  <c r="H97" i="1"/>
  <c r="I97" i="1"/>
  <c r="J97" i="1"/>
  <c r="K97" i="1"/>
  <c r="L97" i="1"/>
  <c r="E99" i="1"/>
  <c r="E97" i="1" s="1"/>
  <c r="G92" i="1"/>
  <c r="G72" i="1" s="1"/>
  <c r="G118" i="1" s="1"/>
  <c r="H92" i="1"/>
  <c r="H72" i="1" s="1"/>
  <c r="H118" i="1" s="1"/>
  <c r="I92" i="1"/>
  <c r="I72" i="1" s="1"/>
  <c r="I118" i="1" s="1"/>
  <c r="J92" i="1"/>
  <c r="J72" i="1" s="1"/>
  <c r="J118" i="1" s="1"/>
  <c r="K92" i="1"/>
  <c r="K72" i="1" s="1"/>
  <c r="K118" i="1" s="1"/>
  <c r="L92" i="1"/>
  <c r="L72" i="1" s="1"/>
  <c r="F79" i="1"/>
  <c r="F74" i="1" s="1"/>
  <c r="E79" i="1"/>
  <c r="E74" i="1" s="1"/>
  <c r="F38" i="1"/>
  <c r="G38" i="1"/>
  <c r="G119" i="1" s="1"/>
  <c r="H38" i="1"/>
  <c r="H119" i="1" s="1"/>
  <c r="I38" i="1"/>
  <c r="I119" i="1" s="1"/>
  <c r="J38" i="1"/>
  <c r="J119" i="1" s="1"/>
  <c r="K38" i="1"/>
  <c r="K119" i="1" s="1"/>
  <c r="L38" i="1"/>
  <c r="L119" i="1" s="1"/>
  <c r="G39" i="1"/>
  <c r="G120" i="1" s="1"/>
  <c r="H39" i="1"/>
  <c r="H120" i="1" s="1"/>
  <c r="I39" i="1"/>
  <c r="I120" i="1" s="1"/>
  <c r="J39" i="1"/>
  <c r="J120" i="1" s="1"/>
  <c r="K39" i="1"/>
  <c r="K120" i="1" s="1"/>
  <c r="L39" i="1"/>
  <c r="L120" i="1" s="1"/>
  <c r="E38" i="1"/>
  <c r="E49" i="1"/>
  <c r="E47" i="1" s="1"/>
  <c r="E37" i="1" s="1"/>
  <c r="F44" i="1"/>
  <c r="E28" i="1"/>
  <c r="F27" i="1"/>
  <c r="F32" i="1" s="1"/>
  <c r="E27" i="1"/>
  <c r="L26" i="1"/>
  <c r="L31" i="1" s="1"/>
  <c r="K26" i="1"/>
  <c r="K31" i="1" s="1"/>
  <c r="J26" i="1"/>
  <c r="J31" i="1" s="1"/>
  <c r="I26" i="1"/>
  <c r="I31" i="1" s="1"/>
  <c r="H26" i="1"/>
  <c r="H31" i="1" s="1"/>
  <c r="G26" i="1"/>
  <c r="G31" i="1" s="1"/>
  <c r="F150" i="1"/>
  <c r="F149" i="1" s="1"/>
  <c r="E150" i="1"/>
  <c r="E149" i="1" s="1"/>
  <c r="G125" i="1"/>
  <c r="G170" i="1" s="1"/>
  <c r="H125" i="1"/>
  <c r="H170" i="1" s="1"/>
  <c r="I125" i="1"/>
  <c r="I170" i="1" s="1"/>
  <c r="J125" i="1"/>
  <c r="J170" i="1" s="1"/>
  <c r="K125" i="1"/>
  <c r="K170" i="1" s="1"/>
  <c r="L125" i="1"/>
  <c r="L170" i="1" s="1"/>
  <c r="F126" i="1"/>
  <c r="F171" i="1" s="1"/>
  <c r="G126" i="1"/>
  <c r="G171" i="1" s="1"/>
  <c r="H126" i="1"/>
  <c r="H171" i="1" s="1"/>
  <c r="I126" i="1"/>
  <c r="I171" i="1" s="1"/>
  <c r="J126" i="1"/>
  <c r="J171" i="1" s="1"/>
  <c r="K126" i="1"/>
  <c r="K171" i="1" s="1"/>
  <c r="L126" i="1"/>
  <c r="L171" i="1" s="1"/>
  <c r="F128" i="1"/>
  <c r="G128" i="1"/>
  <c r="H128" i="1"/>
  <c r="I128" i="1"/>
  <c r="J128" i="1"/>
  <c r="K128" i="1"/>
  <c r="L128" i="1"/>
  <c r="E131" i="1"/>
  <c r="L118" i="1" l="1"/>
  <c r="F26" i="1"/>
  <c r="E32" i="1"/>
  <c r="E26" i="1"/>
  <c r="E126" i="1"/>
  <c r="E171" i="1" s="1"/>
  <c r="F39" i="1"/>
  <c r="F120" i="1" s="1"/>
  <c r="F42" i="1"/>
  <c r="F37" i="1" s="1"/>
  <c r="E39" i="1"/>
  <c r="E120" i="1" s="1"/>
  <c r="G124" i="1"/>
  <c r="G169" i="1" s="1"/>
  <c r="H124" i="1"/>
  <c r="H169" i="1" s="1"/>
  <c r="I124" i="1"/>
  <c r="I169" i="1" s="1"/>
  <c r="J124" i="1"/>
  <c r="J169" i="1" s="1"/>
  <c r="K124" i="1"/>
  <c r="K169" i="1" s="1"/>
  <c r="L124" i="1"/>
  <c r="L169" i="1" s="1"/>
  <c r="F31" i="1" l="1"/>
  <c r="F368" i="1"/>
  <c r="E368" i="1"/>
  <c r="E366" i="1" s="1"/>
  <c r="F367" i="1"/>
  <c r="L366" i="1"/>
  <c r="K366" i="1"/>
  <c r="J366" i="1"/>
  <c r="I366" i="1"/>
  <c r="H366" i="1"/>
  <c r="G366" i="1"/>
  <c r="F362" i="1"/>
  <c r="G362" i="1"/>
  <c r="H362" i="1"/>
  <c r="I362" i="1"/>
  <c r="J362" i="1"/>
  <c r="K362" i="1"/>
  <c r="L362" i="1"/>
  <c r="E364" i="1"/>
  <c r="E362" i="1" s="1"/>
  <c r="F354" i="1"/>
  <c r="F359" i="1"/>
  <c r="F357" i="1" s="1"/>
  <c r="E359" i="1"/>
  <c r="F334" i="1"/>
  <c r="F373" i="1" s="1"/>
  <c r="F479" i="1" s="1"/>
  <c r="G334" i="1"/>
  <c r="G373" i="1" s="1"/>
  <c r="G479" i="1" s="1"/>
  <c r="G701" i="1" s="1"/>
  <c r="H334" i="1"/>
  <c r="H373" i="1" s="1"/>
  <c r="H479" i="1" s="1"/>
  <c r="H701" i="1" s="1"/>
  <c r="I334" i="1"/>
  <c r="I373" i="1" s="1"/>
  <c r="I479" i="1" s="1"/>
  <c r="I701" i="1" s="1"/>
  <c r="J334" i="1"/>
  <c r="J373" i="1" s="1"/>
  <c r="J479" i="1" s="1"/>
  <c r="J701" i="1" s="1"/>
  <c r="K334" i="1"/>
  <c r="K373" i="1" s="1"/>
  <c r="K479" i="1" s="1"/>
  <c r="K701" i="1" s="1"/>
  <c r="L334" i="1"/>
  <c r="L373" i="1" s="1"/>
  <c r="L479" i="1" s="1"/>
  <c r="L701" i="1" s="1"/>
  <c r="F333" i="1"/>
  <c r="G333" i="1"/>
  <c r="H333" i="1"/>
  <c r="I333" i="1"/>
  <c r="I372" i="1" s="1"/>
  <c r="J333" i="1"/>
  <c r="J372" i="1" s="1"/>
  <c r="K333" i="1"/>
  <c r="L333" i="1"/>
  <c r="G332" i="1"/>
  <c r="G371" i="1" s="1"/>
  <c r="H332" i="1"/>
  <c r="I332" i="1"/>
  <c r="I371" i="1" s="1"/>
  <c r="J332" i="1"/>
  <c r="K332" i="1"/>
  <c r="K371" i="1" s="1"/>
  <c r="L332" i="1"/>
  <c r="L371" i="1" s="1"/>
  <c r="E332" i="1"/>
  <c r="E333" i="1"/>
  <c r="F400" i="1"/>
  <c r="G400" i="1"/>
  <c r="H400" i="1"/>
  <c r="I400" i="1"/>
  <c r="J400" i="1"/>
  <c r="K400" i="1"/>
  <c r="L400" i="1"/>
  <c r="G398" i="1"/>
  <c r="H398" i="1"/>
  <c r="I398" i="1"/>
  <c r="J398" i="1"/>
  <c r="K398" i="1"/>
  <c r="L398" i="1"/>
  <c r="G397" i="1"/>
  <c r="H397" i="1"/>
  <c r="I397" i="1"/>
  <c r="J397" i="1"/>
  <c r="K397" i="1"/>
  <c r="L397" i="1"/>
  <c r="F465" i="1"/>
  <c r="E465" i="1"/>
  <c r="E480" i="1" s="1"/>
  <c r="E702" i="1" s="1"/>
  <c r="F463" i="1"/>
  <c r="E463" i="1"/>
  <c r="F462" i="1"/>
  <c r="E462" i="1"/>
  <c r="F443" i="1"/>
  <c r="E443" i="1"/>
  <c r="F423" i="1"/>
  <c r="E423" i="1"/>
  <c r="F413" i="1"/>
  <c r="E413" i="1"/>
  <c r="F403" i="1"/>
  <c r="E403" i="1"/>
  <c r="F378" i="1"/>
  <c r="G378" i="1"/>
  <c r="H378" i="1"/>
  <c r="I378" i="1"/>
  <c r="J378" i="1"/>
  <c r="K378" i="1"/>
  <c r="L378" i="1"/>
  <c r="F377" i="1"/>
  <c r="G377" i="1"/>
  <c r="H377" i="1"/>
  <c r="I377" i="1"/>
  <c r="J377" i="1"/>
  <c r="K377" i="1"/>
  <c r="L377" i="1"/>
  <c r="F484" i="1"/>
  <c r="E484" i="1"/>
  <c r="F483" i="1"/>
  <c r="E483" i="1"/>
  <c r="F685" i="1"/>
  <c r="F695" i="1" s="1"/>
  <c r="E685" i="1"/>
  <c r="E695" i="1" s="1"/>
  <c r="F684" i="1"/>
  <c r="E684" i="1"/>
  <c r="G177" i="1"/>
  <c r="H177" i="1"/>
  <c r="I177" i="1"/>
  <c r="J177" i="1"/>
  <c r="K177" i="1"/>
  <c r="L177" i="1"/>
  <c r="G176" i="1"/>
  <c r="H176" i="1"/>
  <c r="I176" i="1"/>
  <c r="J176" i="1"/>
  <c r="K176" i="1"/>
  <c r="L176" i="1"/>
  <c r="J473" i="1" l="1"/>
  <c r="J478" i="1" s="1"/>
  <c r="K473" i="1"/>
  <c r="I473" i="1"/>
  <c r="I478" i="1" s="1"/>
  <c r="G473" i="1"/>
  <c r="L473" i="1"/>
  <c r="H473" i="1"/>
  <c r="I472" i="1"/>
  <c r="I477" i="1" s="1"/>
  <c r="F398" i="1"/>
  <c r="E398" i="1"/>
  <c r="E683" i="1"/>
  <c r="E694" i="1"/>
  <c r="F694" i="1"/>
  <c r="F683" i="1"/>
  <c r="F693" i="1" s="1"/>
  <c r="L472" i="1"/>
  <c r="L477" i="1" s="1"/>
  <c r="H472" i="1"/>
  <c r="J472" i="1"/>
  <c r="E349" i="1"/>
  <c r="E372" i="1" s="1"/>
  <c r="E357" i="1"/>
  <c r="E347" i="1" s="1"/>
  <c r="F349" i="1"/>
  <c r="F372" i="1" s="1"/>
  <c r="F352" i="1"/>
  <c r="F347" i="1" s="1"/>
  <c r="K472" i="1"/>
  <c r="K477" i="1" s="1"/>
  <c r="G472" i="1"/>
  <c r="G477" i="1" s="1"/>
  <c r="F482" i="1"/>
  <c r="E482" i="1"/>
  <c r="F461" i="1"/>
  <c r="E461" i="1"/>
  <c r="G276" i="1"/>
  <c r="I277" i="1"/>
  <c r="H276" i="1"/>
  <c r="J277" i="1"/>
  <c r="J276" i="1"/>
  <c r="H277" i="1"/>
  <c r="I276" i="1"/>
  <c r="G277" i="1"/>
  <c r="J371" i="1"/>
  <c r="F366" i="1"/>
  <c r="E371" i="1"/>
  <c r="L372" i="1"/>
  <c r="H371" i="1"/>
  <c r="G372" i="1"/>
  <c r="G478" i="1" s="1"/>
  <c r="H372" i="1"/>
  <c r="H478" i="1" s="1"/>
  <c r="K372" i="1"/>
  <c r="K478" i="1" l="1"/>
  <c r="L478" i="1"/>
  <c r="H477" i="1"/>
  <c r="J477" i="1"/>
  <c r="F629" i="1" l="1"/>
  <c r="E629" i="1"/>
  <c r="F619" i="1"/>
  <c r="E619" i="1"/>
  <c r="F659" i="1"/>
  <c r="E659" i="1"/>
  <c r="F644" i="1"/>
  <c r="E644" i="1"/>
  <c r="E613" i="1"/>
  <c r="F614" i="1"/>
  <c r="E614" i="1"/>
  <c r="E693" i="1"/>
  <c r="F560" i="1"/>
  <c r="E612" i="1" l="1"/>
  <c r="F339" i="1"/>
  <c r="G339" i="1"/>
  <c r="H339" i="1"/>
  <c r="I339" i="1"/>
  <c r="J339" i="1"/>
  <c r="K339" i="1"/>
  <c r="L339" i="1"/>
  <c r="E339" i="1"/>
  <c r="F343" i="1"/>
  <c r="G343" i="1"/>
  <c r="H343" i="1"/>
  <c r="I343" i="1"/>
  <c r="J343" i="1"/>
  <c r="K343" i="1"/>
  <c r="L343" i="1"/>
  <c r="E343" i="1"/>
  <c r="G335" i="1"/>
  <c r="H335" i="1"/>
  <c r="I335" i="1"/>
  <c r="J335" i="1"/>
  <c r="K335" i="1"/>
  <c r="L335" i="1"/>
  <c r="E335" i="1"/>
  <c r="K326" i="1"/>
  <c r="L326" i="1"/>
  <c r="K325" i="1"/>
  <c r="L325" i="1"/>
  <c r="F306" i="1"/>
  <c r="F326" i="1" s="1"/>
  <c r="J331" i="1" l="1"/>
  <c r="J370" i="1" s="1"/>
  <c r="J476" i="1" s="1"/>
  <c r="K331" i="1"/>
  <c r="K370" i="1" s="1"/>
  <c r="K476" i="1" s="1"/>
  <c r="G331" i="1"/>
  <c r="G370" i="1" s="1"/>
  <c r="G476" i="1" s="1"/>
  <c r="E331" i="1"/>
  <c r="E370" i="1" s="1"/>
  <c r="I331" i="1"/>
  <c r="I370" i="1" s="1"/>
  <c r="I476" i="1" s="1"/>
  <c r="L331" i="1"/>
  <c r="L370" i="1" s="1"/>
  <c r="L476" i="1" s="1"/>
  <c r="H331" i="1"/>
  <c r="H370" i="1" s="1"/>
  <c r="H476" i="1" s="1"/>
  <c r="F658" i="1"/>
  <c r="F657" i="1" s="1"/>
  <c r="E658" i="1"/>
  <c r="E657" i="1" s="1"/>
  <c r="F654" i="1"/>
  <c r="F653" i="1"/>
  <c r="F652" i="1" s="1"/>
  <c r="E653" i="1"/>
  <c r="E652" i="1" s="1"/>
  <c r="F643" i="1"/>
  <c r="F642" i="1" s="1"/>
  <c r="E643" i="1"/>
  <c r="E642" i="1" s="1"/>
  <c r="F639" i="1"/>
  <c r="E639" i="1"/>
  <c r="F638" i="1"/>
  <c r="E638" i="1"/>
  <c r="F634" i="1"/>
  <c r="F664" i="1" s="1"/>
  <c r="E634" i="1"/>
  <c r="E664" i="1" s="1"/>
  <c r="F633" i="1"/>
  <c r="E633" i="1"/>
  <c r="F628" i="1"/>
  <c r="F627" i="1" s="1"/>
  <c r="E628" i="1"/>
  <c r="E627" i="1" s="1"/>
  <c r="F618" i="1"/>
  <c r="F617" i="1" s="1"/>
  <c r="E618" i="1"/>
  <c r="F613" i="1"/>
  <c r="F610" i="1"/>
  <c r="F608" i="1"/>
  <c r="E608" i="1"/>
  <c r="F607" i="1"/>
  <c r="E607" i="1"/>
  <c r="F559" i="1"/>
  <c r="F558" i="1" s="1"/>
  <c r="F555" i="1"/>
  <c r="F554" i="1"/>
  <c r="E554" i="1"/>
  <c r="E553" i="1" s="1"/>
  <c r="F552" i="1"/>
  <c r="F550" i="1"/>
  <c r="E550" i="1"/>
  <c r="F549" i="1"/>
  <c r="E549" i="1"/>
  <c r="F545" i="1"/>
  <c r="F565" i="1" s="1"/>
  <c r="E545" i="1"/>
  <c r="E565" i="1" s="1"/>
  <c r="F544" i="1"/>
  <c r="E544" i="1"/>
  <c r="F536" i="1"/>
  <c r="E536" i="1"/>
  <c r="F535" i="1"/>
  <c r="E535" i="1"/>
  <c r="L534" i="1"/>
  <c r="K534" i="1"/>
  <c r="J534" i="1"/>
  <c r="I534" i="1"/>
  <c r="H534" i="1"/>
  <c r="G534" i="1"/>
  <c r="F533" i="1"/>
  <c r="E533" i="1"/>
  <c r="F532" i="1"/>
  <c r="E532" i="1"/>
  <c r="L531" i="1"/>
  <c r="K531" i="1"/>
  <c r="J531" i="1"/>
  <c r="I531" i="1"/>
  <c r="H531" i="1"/>
  <c r="G531" i="1"/>
  <c r="F530" i="1"/>
  <c r="E530" i="1"/>
  <c r="F529" i="1"/>
  <c r="E529" i="1"/>
  <c r="L528" i="1"/>
  <c r="K528" i="1"/>
  <c r="J528" i="1"/>
  <c r="I528" i="1"/>
  <c r="H528" i="1"/>
  <c r="G528" i="1"/>
  <c r="F527" i="1"/>
  <c r="E527" i="1"/>
  <c r="F526" i="1"/>
  <c r="E526" i="1"/>
  <c r="L525" i="1"/>
  <c r="K525" i="1"/>
  <c r="J525" i="1"/>
  <c r="I525" i="1"/>
  <c r="H525" i="1"/>
  <c r="G525" i="1"/>
  <c r="F524" i="1"/>
  <c r="E524" i="1"/>
  <c r="F523" i="1"/>
  <c r="E523" i="1"/>
  <c r="L522" i="1"/>
  <c r="K522" i="1"/>
  <c r="J522" i="1"/>
  <c r="I522" i="1"/>
  <c r="H522" i="1"/>
  <c r="G522" i="1"/>
  <c r="F521" i="1"/>
  <c r="E521" i="1"/>
  <c r="F520" i="1"/>
  <c r="E520" i="1"/>
  <c r="L519" i="1"/>
  <c r="K519" i="1"/>
  <c r="J519" i="1"/>
  <c r="I519" i="1"/>
  <c r="H519" i="1"/>
  <c r="G519" i="1"/>
  <c r="F518" i="1"/>
  <c r="E518" i="1"/>
  <c r="F517" i="1"/>
  <c r="E517" i="1"/>
  <c r="L516" i="1"/>
  <c r="K516" i="1"/>
  <c r="J516" i="1"/>
  <c r="I516" i="1"/>
  <c r="H516" i="1"/>
  <c r="G516" i="1"/>
  <c r="F515" i="1"/>
  <c r="E515" i="1"/>
  <c r="F514" i="1"/>
  <c r="E514" i="1"/>
  <c r="L513" i="1"/>
  <c r="K513" i="1"/>
  <c r="J513" i="1"/>
  <c r="I513" i="1"/>
  <c r="H513" i="1"/>
  <c r="G513" i="1"/>
  <c r="F512" i="1"/>
  <c r="E512" i="1"/>
  <c r="F511" i="1"/>
  <c r="E511" i="1"/>
  <c r="L510" i="1"/>
  <c r="K510" i="1"/>
  <c r="J510" i="1"/>
  <c r="I510" i="1"/>
  <c r="H510" i="1"/>
  <c r="G510" i="1"/>
  <c r="F509" i="1"/>
  <c r="E509" i="1"/>
  <c r="F508" i="1"/>
  <c r="E508" i="1"/>
  <c r="L507" i="1"/>
  <c r="K507" i="1"/>
  <c r="J507" i="1"/>
  <c r="I507" i="1"/>
  <c r="H507" i="1"/>
  <c r="G507" i="1"/>
  <c r="F506" i="1"/>
  <c r="E506" i="1"/>
  <c r="F505" i="1"/>
  <c r="E505" i="1"/>
  <c r="L504" i="1"/>
  <c r="K504" i="1"/>
  <c r="J504" i="1"/>
  <c r="I504" i="1"/>
  <c r="H504" i="1"/>
  <c r="G504" i="1"/>
  <c r="F503" i="1"/>
  <c r="E503" i="1"/>
  <c r="F502" i="1"/>
  <c r="E502" i="1"/>
  <c r="L501" i="1"/>
  <c r="K501" i="1"/>
  <c r="J501" i="1"/>
  <c r="I501" i="1"/>
  <c r="H501" i="1"/>
  <c r="G501" i="1"/>
  <c r="F500" i="1"/>
  <c r="E500" i="1"/>
  <c r="F499" i="1"/>
  <c r="E499" i="1"/>
  <c r="L498" i="1"/>
  <c r="K498" i="1"/>
  <c r="J498" i="1"/>
  <c r="I498" i="1"/>
  <c r="H498" i="1"/>
  <c r="G498" i="1"/>
  <c r="F442" i="1"/>
  <c r="F441" i="1" s="1"/>
  <c r="E442" i="1"/>
  <c r="E441" i="1" s="1"/>
  <c r="F433" i="1"/>
  <c r="E433" i="1"/>
  <c r="E418" i="1" s="1"/>
  <c r="E473" i="1" s="1"/>
  <c r="E478" i="1" s="1"/>
  <c r="F432" i="1"/>
  <c r="E432" i="1"/>
  <c r="F428" i="1"/>
  <c r="F418" i="1" s="1"/>
  <c r="F473" i="1" s="1"/>
  <c r="F478" i="1" s="1"/>
  <c r="F427" i="1"/>
  <c r="E427" i="1"/>
  <c r="E426" i="1" s="1"/>
  <c r="F422" i="1"/>
  <c r="E422" i="1"/>
  <c r="F412" i="1"/>
  <c r="F411" i="1" s="1"/>
  <c r="E412" i="1"/>
  <c r="E411" i="1" s="1"/>
  <c r="F402" i="1"/>
  <c r="F401" i="1" s="1"/>
  <c r="E402" i="1"/>
  <c r="E401" i="1" s="1"/>
  <c r="F336" i="1"/>
  <c r="F305" i="1"/>
  <c r="E302" i="1"/>
  <c r="L300" i="1"/>
  <c r="K300" i="1"/>
  <c r="J300" i="1"/>
  <c r="J700" i="1" s="1"/>
  <c r="I300" i="1"/>
  <c r="I700" i="1" s="1"/>
  <c r="H300" i="1"/>
  <c r="H700" i="1" s="1"/>
  <c r="G300" i="1"/>
  <c r="G700" i="1" s="1"/>
  <c r="L299" i="1"/>
  <c r="K299" i="1"/>
  <c r="J299" i="1"/>
  <c r="J699" i="1" s="1"/>
  <c r="I299" i="1"/>
  <c r="I699" i="1" s="1"/>
  <c r="H299" i="1"/>
  <c r="H699" i="1" s="1"/>
  <c r="G299" i="1"/>
  <c r="G699" i="1" s="1"/>
  <c r="F295" i="1"/>
  <c r="E295" i="1"/>
  <c r="F294" i="1"/>
  <c r="E294" i="1"/>
  <c r="F290" i="1"/>
  <c r="E290" i="1"/>
  <c r="F289" i="1"/>
  <c r="E289" i="1"/>
  <c r="L252" i="1"/>
  <c r="L277" i="1" s="1"/>
  <c r="L700" i="1" s="1"/>
  <c r="K252" i="1"/>
  <c r="K277" i="1" s="1"/>
  <c r="K700" i="1" s="1"/>
  <c r="F247" i="1"/>
  <c r="E247" i="1"/>
  <c r="F246" i="1"/>
  <c r="E246" i="1"/>
  <c r="F242" i="1"/>
  <c r="E242" i="1"/>
  <c r="F241" i="1"/>
  <c r="E241" i="1"/>
  <c r="F232" i="1"/>
  <c r="E232" i="1"/>
  <c r="F231" i="1"/>
  <c r="E231" i="1"/>
  <c r="F227" i="1"/>
  <c r="F225" i="1" s="1"/>
  <c r="E227" i="1"/>
  <c r="E225" i="1" s="1"/>
  <c r="F217" i="1"/>
  <c r="E217" i="1"/>
  <c r="F216" i="1"/>
  <c r="F211" i="1" s="1"/>
  <c r="E216" i="1"/>
  <c r="F207" i="1"/>
  <c r="E207" i="1"/>
  <c r="F206" i="1"/>
  <c r="E206" i="1"/>
  <c r="F187" i="1"/>
  <c r="F185" i="1" s="1"/>
  <c r="E187" i="1"/>
  <c r="E135" i="1"/>
  <c r="E134" i="1" s="1"/>
  <c r="E133" i="1"/>
  <c r="E128" i="1" s="1"/>
  <c r="E173" i="1" s="1"/>
  <c r="F130" i="1"/>
  <c r="F129" i="1" s="1"/>
  <c r="E130" i="1"/>
  <c r="F92" i="1"/>
  <c r="F78" i="1"/>
  <c r="E78" i="1"/>
  <c r="E18" i="1"/>
  <c r="E16" i="1" s="1"/>
  <c r="E13" i="1"/>
  <c r="E33" i="1" s="1"/>
  <c r="E288" i="1" l="1"/>
  <c r="E293" i="1"/>
  <c r="E211" i="1"/>
  <c r="E606" i="1"/>
  <c r="E278" i="1"/>
  <c r="E212" i="1"/>
  <c r="F278" i="1"/>
  <c r="F701" i="1" s="1"/>
  <c r="F212" i="1"/>
  <c r="F77" i="1"/>
  <c r="F72" i="1" s="1"/>
  <c r="F118" i="1" s="1"/>
  <c r="F73" i="1"/>
  <c r="F119" i="1" s="1"/>
  <c r="E77" i="1"/>
  <c r="E72" i="1" s="1"/>
  <c r="E118" i="1" s="1"/>
  <c r="E73" i="1"/>
  <c r="E119" i="1" s="1"/>
  <c r="F240" i="1"/>
  <c r="F245" i="1"/>
  <c r="F543" i="1"/>
  <c r="F564" i="1"/>
  <c r="E279" i="1"/>
  <c r="F606" i="1"/>
  <c r="F663" i="1"/>
  <c r="F612" i="1"/>
  <c r="F215" i="1"/>
  <c r="F230" i="1"/>
  <c r="E240" i="1"/>
  <c r="E245" i="1"/>
  <c r="E396" i="1"/>
  <c r="H537" i="1"/>
  <c r="L537" i="1"/>
  <c r="F539" i="1"/>
  <c r="E617" i="1"/>
  <c r="E663" i="1"/>
  <c r="E632" i="1"/>
  <c r="E637" i="1"/>
  <c r="F396" i="1"/>
  <c r="E431" i="1"/>
  <c r="E543" i="1"/>
  <c r="E564" i="1"/>
  <c r="E548" i="1"/>
  <c r="F632" i="1"/>
  <c r="F637" i="1"/>
  <c r="E417" i="1"/>
  <c r="E421" i="1"/>
  <c r="F325" i="1"/>
  <c r="F304" i="1"/>
  <c r="F324" i="1" s="1"/>
  <c r="F548" i="1"/>
  <c r="F417" i="1"/>
  <c r="F421" i="1"/>
  <c r="F431" i="1"/>
  <c r="E215" i="1"/>
  <c r="E230" i="1"/>
  <c r="F288" i="1"/>
  <c r="F293" i="1"/>
  <c r="F426" i="1"/>
  <c r="G537" i="1"/>
  <c r="K537" i="1"/>
  <c r="E539" i="1"/>
  <c r="F553" i="1"/>
  <c r="E11" i="1"/>
  <c r="E31" i="1" s="1"/>
  <c r="E129" i="1"/>
  <c r="E124" i="1" s="1"/>
  <c r="E169" i="1" s="1"/>
  <c r="E177" i="1"/>
  <c r="E185" i="1"/>
  <c r="J537" i="1"/>
  <c r="F538" i="1"/>
  <c r="E176" i="1"/>
  <c r="E205" i="1"/>
  <c r="F176" i="1"/>
  <c r="F205" i="1"/>
  <c r="F175" i="1" s="1"/>
  <c r="I537" i="1"/>
  <c r="E538" i="1"/>
  <c r="K251" i="1"/>
  <c r="K250" i="1" s="1"/>
  <c r="F335" i="1"/>
  <c r="F331" i="1" s="1"/>
  <c r="F370" i="1" s="1"/>
  <c r="F332" i="1"/>
  <c r="F371" i="1" s="1"/>
  <c r="E125" i="1"/>
  <c r="E170" i="1" s="1"/>
  <c r="E397" i="1"/>
  <c r="F125" i="1"/>
  <c r="F170" i="1" s="1"/>
  <c r="F124" i="1"/>
  <c r="F169" i="1" s="1"/>
  <c r="F397" i="1"/>
  <c r="L251" i="1"/>
  <c r="L250" i="1" s="1"/>
  <c r="I275" i="1"/>
  <c r="G275" i="1"/>
  <c r="F177" i="1"/>
  <c r="J275" i="1"/>
  <c r="J698" i="1" s="1"/>
  <c r="E504" i="1"/>
  <c r="E510" i="1"/>
  <c r="E516" i="1"/>
  <c r="E522" i="1"/>
  <c r="E528" i="1"/>
  <c r="E534" i="1"/>
  <c r="F504" i="1"/>
  <c r="F510" i="1"/>
  <c r="F516" i="1"/>
  <c r="F522" i="1"/>
  <c r="F528" i="1"/>
  <c r="F534" i="1"/>
  <c r="H275" i="1"/>
  <c r="H698" i="1" s="1"/>
  <c r="E498" i="1"/>
  <c r="F498" i="1"/>
  <c r="E300" i="1"/>
  <c r="F299" i="1"/>
  <c r="E299" i="1"/>
  <c r="F501" i="1"/>
  <c r="F507" i="1"/>
  <c r="F513" i="1"/>
  <c r="F519" i="1"/>
  <c r="F525" i="1"/>
  <c r="F531" i="1"/>
  <c r="F300" i="1"/>
  <c r="E501" i="1"/>
  <c r="E507" i="1"/>
  <c r="E513" i="1"/>
  <c r="E519" i="1"/>
  <c r="E525" i="1"/>
  <c r="E531" i="1"/>
  <c r="E472" i="1" l="1"/>
  <c r="E477" i="1" s="1"/>
  <c r="E298" i="1"/>
  <c r="I698" i="1"/>
  <c r="F298" i="1"/>
  <c r="G698" i="1"/>
  <c r="F210" i="1"/>
  <c r="F662" i="1"/>
  <c r="E276" i="1"/>
  <c r="E277" i="1"/>
  <c r="E662" i="1"/>
  <c r="F563" i="1"/>
  <c r="F276" i="1"/>
  <c r="F472" i="1"/>
  <c r="F477" i="1" s="1"/>
  <c r="F416" i="1"/>
  <c r="F471" i="1" s="1"/>
  <c r="F476" i="1" s="1"/>
  <c r="F277" i="1"/>
  <c r="F700" i="1" s="1"/>
  <c r="F537" i="1"/>
  <c r="L275" i="1"/>
  <c r="L698" i="1" s="1"/>
  <c r="L276" i="1"/>
  <c r="L699" i="1" s="1"/>
  <c r="K275" i="1"/>
  <c r="K698" i="1" s="1"/>
  <c r="K276" i="1"/>
  <c r="K699" i="1" s="1"/>
  <c r="E416" i="1"/>
  <c r="E175" i="1"/>
  <c r="E563" i="1"/>
  <c r="E210" i="1"/>
  <c r="E537" i="1"/>
  <c r="F699" i="1" l="1"/>
  <c r="E471" i="1"/>
  <c r="E476" i="1" s="1"/>
  <c r="E275" i="1"/>
  <c r="F275" i="1"/>
  <c r="F698" i="1" s="1"/>
  <c r="E698" i="1" l="1"/>
</calcChain>
</file>

<file path=xl/sharedStrings.xml><?xml version="1.0" encoding="utf-8"?>
<sst xmlns="http://schemas.openxmlformats.org/spreadsheetml/2006/main" count="1265" uniqueCount="396">
  <si>
    <t>№ п/п</t>
  </si>
  <si>
    <t>ВСЕГО</t>
  </si>
  <si>
    <t>Краевой бюджет</t>
  </si>
  <si>
    <t>Местный бюджет</t>
  </si>
  <si>
    <t>План</t>
  </si>
  <si>
    <t>Факт</t>
  </si>
  <si>
    <t>Внебюджетные средства</t>
  </si>
  <si>
    <t>1. Здравоохранение</t>
  </si>
  <si>
    <t>Объем финансирования, тыс. руб.</t>
  </si>
  <si>
    <t>2014 год</t>
  </si>
  <si>
    <t>Наименование поселения</t>
  </si>
  <si>
    <t>в том числе</t>
  </si>
  <si>
    <t>2013 год</t>
  </si>
  <si>
    <t>Сроки реализации</t>
  </si>
  <si>
    <t>Наименование мероприятия (объекты)¹</t>
  </si>
  <si>
    <t>Примечание²</t>
  </si>
  <si>
    <t>Итого:</t>
  </si>
  <si>
    <t>1.</t>
  </si>
  <si>
    <t>2.</t>
  </si>
  <si>
    <t>3.</t>
  </si>
  <si>
    <t>4.</t>
  </si>
  <si>
    <t>5.</t>
  </si>
  <si>
    <t>6.</t>
  </si>
  <si>
    <t>7.</t>
  </si>
  <si>
    <t>8.</t>
  </si>
  <si>
    <t>9.</t>
  </si>
  <si>
    <t>Образование</t>
  </si>
  <si>
    <t>Здравоохранение</t>
  </si>
  <si>
    <t>Культура</t>
  </si>
  <si>
    <t>Благоустройство</t>
  </si>
  <si>
    <t>Инвестиционное развитие</t>
  </si>
  <si>
    <t>1.1</t>
  </si>
  <si>
    <t>0</t>
  </si>
  <si>
    <t>Краевые средства не выделены</t>
  </si>
  <si>
    <t>Приморско-Ахтарский район  2014-2015 годы</t>
  </si>
  <si>
    <t>2. Образование в т. ч. дошкольное образование и общее образование</t>
  </si>
  <si>
    <t>МО Приморско-Ахтарский район</t>
  </si>
  <si>
    <t>Бриньковское сельское поселение</t>
  </si>
  <si>
    <t>Строительство 
быстровозводимого 
здания (модуль) на 
40 мест- детский 
садик в п. Ахтарский</t>
  </si>
  <si>
    <t>Строительство 
быстровозводимого 
здания (модуль) на 20 мест- детский садик в ст. Приазовская</t>
  </si>
  <si>
    <t>Приазовское сельское поселение</t>
  </si>
  <si>
    <t>3. Физическая культура и спорт</t>
  </si>
  <si>
    <t>Бородинское сельское поселение</t>
  </si>
  <si>
    <t>Приморско-Ахтарское городское поселение</t>
  </si>
  <si>
    <t>4. Культура</t>
  </si>
  <si>
    <t>5. Молодёжная политика</t>
  </si>
  <si>
    <t>Изменение схемы газопровода</t>
  </si>
  <si>
    <t>8. Жилищно-коммунальное хозяйство</t>
  </si>
  <si>
    <t>3 000,0</t>
  </si>
  <si>
    <t>Ольгинское сельское поселение</t>
  </si>
  <si>
    <t>Степное сельское поселение</t>
  </si>
  <si>
    <t>Строительство и реконструкция учреждений здравоохранения</t>
  </si>
  <si>
    <t>Муниципальное образование Приморско-Ахтарский район</t>
  </si>
  <si>
    <t>Муниципальное образование Приморско-Ахтарский район(Приазовское сельское поселение, Степное сельское поселение, Приморско-Ахтарское городское поселение)</t>
  </si>
  <si>
    <t xml:space="preserve">Капитальный ремонт, приобретение модулей ФАП </t>
  </si>
  <si>
    <t>ПСД на капитальный ремонт 2-х этажей хирургического корпуса, инфекционного и паталогоанатомического отделений. Бюджетные ассигнования не утверждены Законом о краевом бюджете</t>
  </si>
  <si>
    <t>Укрепление и модернизация материально-технической базы муниципальных учреждений здравоохранения</t>
  </si>
  <si>
    <t>Создание офисов врачей общей практики</t>
  </si>
  <si>
    <t>Муниципальное образование Приморско-Ахтарский район (Приморско-Ахтарское городское поселение, Ольгинское сельское поселение)</t>
  </si>
  <si>
    <t>Изготовлена проектно-сметная документация на 2 объекта: в г. Приморско-Ахтарске и ст. Ольгинской Приморско-Ахтарского района</t>
  </si>
  <si>
    <t>Бюджетные ассигнования не утверждены Законом о краевом бюджете</t>
  </si>
  <si>
    <t xml:space="preserve">В 2014 г. корректировка плана по детскому саду на 140 мест, доп. соглашение, включение средств ФБ. 49 508,0 - ФБ. Детский сад построен. </t>
  </si>
  <si>
    <t>Строительство и реконструкция учреждений общего образования</t>
  </si>
  <si>
    <t>2.1</t>
  </si>
  <si>
    <t>2.2</t>
  </si>
  <si>
    <t xml:space="preserve">СОШ № 1. Уменьшение фактического объема финансирования из местного бюджета связано с тем, что была произведена корректировка заявки. По краевым средствам- кредиторская задолженность. Выполнены работы по демонтажу кровли, перекрытий и лестничных маршей. Демонтаж литера А2. </t>
  </si>
  <si>
    <t>Развитие системы дополнительного образования</t>
  </si>
  <si>
    <t>Реконструкция ДЮСШ г. Приморско-Ахтарск, ул. Ленина,56. Бюджетные ассигнования не утверждены Законом о краевом бюджете</t>
  </si>
  <si>
    <t>1.2</t>
  </si>
  <si>
    <t>1.3</t>
  </si>
  <si>
    <t xml:space="preserve">Строительство и реконструкция учреждений дошкольного образования. </t>
  </si>
  <si>
    <t>Укрепление и модернизация материально-технической базы муниципальных учреждений образования</t>
  </si>
  <si>
    <t>Комплексная спортивно-игровая площадка в ст. Приазовской построена и введена в эксплуатацию в сентябре 2013 года. Уменьшение фактических показателей по сравнению с плановыми произошло ввиду снижения цены контракта в ходе аукциона.</t>
  </si>
  <si>
    <t>1.1.</t>
  </si>
  <si>
    <t>Строительство площадки в ст. Приазовская</t>
  </si>
  <si>
    <t>1.2.</t>
  </si>
  <si>
    <t xml:space="preserve">Строительство  спортивной площадки в п. Приморский   </t>
  </si>
  <si>
    <t>1.3.</t>
  </si>
  <si>
    <t>Бюджетные ассигнования не утверждены решением Совета депутатов о бюджете муниципального образования Приморско-Ахтарский район</t>
  </si>
  <si>
    <t>Строительство  спортивной площадки в ст. Бородинская</t>
  </si>
  <si>
    <t>Строительство спортивной площадки в х. Огородный</t>
  </si>
  <si>
    <t>1.4.</t>
  </si>
  <si>
    <t>2015 год</t>
  </si>
  <si>
    <t>Строительство и реконструкция муниципальных спортивных сооружений</t>
  </si>
  <si>
    <t>Строительство спортивной площадки в п. Огородный за счет средств  бюджета Приморско-Ахтарского городского поселенияв 2014 году</t>
  </si>
  <si>
    <t>Бюджетные ассигнования не утверждены решением Совета депутатов о бюджете  Приморско-Ахтарского городского поселения</t>
  </si>
  <si>
    <t>Развитие муниципальных культурно-досуговых учреждений</t>
  </si>
  <si>
    <t>Ремонт здания, помещений МБУК "ЦБС", установка охранной и пожарной сигнализации</t>
  </si>
  <si>
    <t>Ремонт ДК х. Садки, приобретение цепочной карусели. Бюджетные ассигнования не утверждены Законом о краевом бюджете</t>
  </si>
  <si>
    <t>Ахтарское сельское поселение</t>
  </si>
  <si>
    <t>Участие в краевых конкурсах участников творческих коллективов</t>
  </si>
  <si>
    <t>Изготовление проектно сметной документации на капитальный ремонт СДК, денежные ассигнования не использованы в полном объеме, в связи с перераспределением денежных средств на другие нужды</t>
  </si>
  <si>
    <t xml:space="preserve">Существенные расхождеия по средствам выделенным из краевого бюджета связано с тем, что в плане не были учтены капитальный ремонт МКУК "Музей станицы Бриньковской имени Г.Я.Бахчиванджи" на котрый были израсходованы 12613,7 тыс. руб. из краевого бюждета, 75,0 тыс. руб. на прбретене оборудования для МКУ сельский Дом културы станицы Бриньковской, 250,0 тыс. руб. на премирование работников и учреждения МКУ сельский Дом культуры, 325,8 тыс. руб. на дополнительные выплаты работникам учреждений культуры из каревого бюджета </t>
  </si>
  <si>
    <t>Увеличение заработной платы работников учреждений культуры; отремонтирован музей ст. Бриньковской им. Г.Я.Бахчиванджи</t>
  </si>
  <si>
    <t>ДЦП«Культура Кубани» 2012-2014 годы, субсидии на дополнительную помощь местным бюджетам для решения социально значимых вопросов,(приобретение стройматериалов, сценических костюмов, музыкальных инструментов) "Кадровое обеспечение сферы культуры Ольгинского сельского поселения Приморско-Ахтарского района", поэтапное повышение уровня средней заработной платы работников муниципальных учреждений до средней заработной платы по Краснодарскому краю</t>
  </si>
  <si>
    <t>Укрепление и модернизация материально-технической базы муниципальных учреждений  культуры</t>
  </si>
  <si>
    <t>Пополнение книжных фондов- 590 экз.</t>
  </si>
  <si>
    <t>Бюджетные ассигнования не утверждены Законом о краевом бюджете. Приобретение книжных фондов</t>
  </si>
  <si>
    <t>Приобретение звукового оборудования для СДК ст. Бриньковской</t>
  </si>
  <si>
    <t>Установка пожарной сигнализации и системы оповещения в СДК ст. Степная</t>
  </si>
  <si>
    <t>Денежные средства не выделялись</t>
  </si>
  <si>
    <t>Развитие детских школ исскуств</t>
  </si>
  <si>
    <t>Муниципальное  образование Приморско-Ахтарский район</t>
  </si>
  <si>
    <t>Выплата премий одаренным детям подведомственных учреждений (10 чел. по 8 400 руб.)</t>
  </si>
  <si>
    <t>Приобретение музыкальных инструментов на сумму 54,1 тыс.руб. Выплата премий одаренным детям.</t>
  </si>
  <si>
    <t>Подготовка, переподготовка, повышение квалификации кадров муниципальных учреждений культуры</t>
  </si>
  <si>
    <t>6. Занятость населения</t>
  </si>
  <si>
    <t>1</t>
  </si>
  <si>
    <t>Организация временной занятости несовершеннолетних граждан в возрасте от 14 до 18 лет в свободное от учебы время</t>
  </si>
  <si>
    <t>Организация общественных работ</t>
  </si>
  <si>
    <t>Бородинское сельское поселение- 20 тыс. руб., Бриньковское сельское поселение- 35 тыс. руб., Новопокровское сельское поселения-12 тыс. руб, Степное сельское поселение-20 тыс. руб.</t>
  </si>
  <si>
    <t xml:space="preserve">Газификация х. Новонекрасовский  Новопокровского сельского поселения, 4,6 км. введено в эксплуатацию подводящих сетей высокого давления. Газифицировано 9 домовладений, подключения продолжаются. Увеличился уровень газификации района, он составляет 83%. </t>
  </si>
  <si>
    <t>Газификация домов и населенных пунктов по ДЦП "Газификация Краснодарского края (2012-2016 годы)"</t>
  </si>
  <si>
    <t>коммунальное хозяйство</t>
  </si>
  <si>
    <t>Свободное сельское поселение</t>
  </si>
  <si>
    <t xml:space="preserve">Реконструкция водопроводов и объектов водоотведения </t>
  </si>
  <si>
    <t>Ремонт канализационного самотечного коллектора РНС по ул. Тамаровского в г. Приморско-Ахтарск; 
Ремонт канализационного напорного коллектора по ул. Промышленной</t>
  </si>
  <si>
    <t xml:space="preserve">Реконструкция и строительство объектов теплоснабжения </t>
  </si>
  <si>
    <t>1 840,8</t>
  </si>
  <si>
    <t>Не выделена субсидия из краевого бюджета. Установлены приборы учета тепловой энергии в 7 школах района. Выполнены мероприятия по подготовке к ОЗП систем теплоснабжения находящихся в эксплуатации специализированной теплоснабжающей организации ООО «Теплосети»;
мероприятия по подготовке к ОЗП систем теплоснабжения учреждений здравоохранения;
мероприятия по подготовке к ОЗП систем теплоснабжения учреждений образования;
руб. мероприятия по подготовке к ОЗП систем теплоснабжения учреждений культуры.</t>
  </si>
  <si>
    <t>Реконструкция очистных сооружений канализации (ПСД)</t>
  </si>
  <si>
    <t>Реконструкция главной насосной станции (ПСД)</t>
  </si>
  <si>
    <t>благоустройство</t>
  </si>
  <si>
    <t>Реконструкция и строительство тротуаров</t>
  </si>
  <si>
    <t>Ремонт тротуара по ул.Первомайской (нечетная сторона) от ул.Октябрьской до ул.Дружбы; по ул. Чапаева (нечетная сторона) от дома № 1 до ул. Кутузова ; по ул. Ж/дорожной (нечетная сторона) от ул. 50 лет Октября до ул. Аэрофлотской; по ул. Аз. флотилии (нечетная сторона) от ул. Горшковой до ул. Аэрофлотской; по ул. Дальневосточной (четная сторона) от ул. Победы до ул. Ком. Шевченко.
Отсутствует финансирование из краевого бюджета в полном объеме.</t>
  </si>
  <si>
    <t>ул. Первомайская – 1,262 км. 
 ул. Герцена – 0,5 км.;
ул. Полевая – 0,21 км.;
ул. Трофима Заборни – 0,71 км</t>
  </si>
  <si>
    <t>Денежные средства не освоены, в связи с изготовлением проектно сметной документации на капитальный ремонт ул.Школьной и в нее входит ремонт тротуара ул.Школьной</t>
  </si>
  <si>
    <t>Обустройство детских игровых площадок</t>
  </si>
  <si>
    <t xml:space="preserve">Обустроена площадка в пос. Огородный. Бюджетные ассигнования не утверждены Законом о краевом бюджете. </t>
  </si>
  <si>
    <t xml:space="preserve"> Установлено ограждение и обустроена территория на детской площадке в ст. Степной.</t>
  </si>
  <si>
    <t xml:space="preserve"> Приобретены горка и качели в х. Новые Лиманокирпили.</t>
  </si>
  <si>
    <t>Модернизация системы наружного освещения</t>
  </si>
  <si>
    <t>Осуществлен ремонт трансформаторных подстанций № 308, 312</t>
  </si>
  <si>
    <t xml:space="preserve">Отремонтировано уличное освещение на 4 улицах, установлено дополнительно 22 фонаря. </t>
  </si>
  <si>
    <t>Бюджетные ассигнования не утверждены Законом о краевом бюджете. Установка новых и ремонт  имеющихся фонарей уличного освещения, установка узлов учета</t>
  </si>
  <si>
    <t>Новопокровское сельское поселение</t>
  </si>
  <si>
    <t>Ремонт уличного освещения в х. Батога</t>
  </si>
  <si>
    <t>Предоставление субсидий из краевого бюджета местному бюджету в целях софинансирования расходных обязательств муниципального образования Приморско-Ахтарское городское поселение по созданию условий для массового отдыха жителей поселения и организации обустройства мест массового отдыха населения (подготовка проектной документации, в том числе проведение инженерных изысканий, экспертизы проектной документации и результатов инженерных изысканий)</t>
  </si>
  <si>
    <t>Краевые средства не поступили. Разработана проектная документация.</t>
  </si>
  <si>
    <t>9. Обеспечение доступности жилья</t>
  </si>
  <si>
    <t>Предоставление социальных выплат гражданам, улучшающим жилищные условия при помощи жилищных кредитов</t>
  </si>
  <si>
    <t>10. Архитектура и градостроительство</t>
  </si>
  <si>
    <t>Внесение изменений в Генплан</t>
  </si>
  <si>
    <t>Федеральный бюджет:  2013г- 886,1 тыс. руб., Количество молодых семей -5 семей. Субсидия на покупку и строительство жилья</t>
  </si>
  <si>
    <t>Проект планировки многоэтажной застройки</t>
  </si>
  <si>
    <t xml:space="preserve">Вынесение на местность границ округа санитарной охраны курортов местного значения </t>
  </si>
  <si>
    <t>Отсутствует финансирование из краевого бюджета</t>
  </si>
  <si>
    <t>Комплексное развитие систем коммунальной инфраструктуры</t>
  </si>
  <si>
    <t>Разработка правил землепользования и застройки</t>
  </si>
  <si>
    <t>Заключен контракт на разработку проекта ПЗЗ применительно ко всей территории поселения с Институтом территориального планирования</t>
  </si>
  <si>
    <t>Выполнены работы по разработке правил землепользования и застройки пос.Ахтарского 18,8 тыс.рублей перешли на 2014 год, в связи с фактическим выполнением работ</t>
  </si>
  <si>
    <t>Заключен договор с МУП "Приморско-Ахтарский ИКЦ" от 10.07.2013 г. № 5.Допсоглашение от 14.02.2014 г. выполнение работ до 15.05.2014 г.</t>
  </si>
  <si>
    <t>Выполнены работы по разработке правил землепользования и застройки ст. Бриньковская</t>
  </si>
  <si>
    <t>Выполнены работы по разработке правил землепользования и застройки х. Новопокровский</t>
  </si>
  <si>
    <t>Выполнены работы по разработке правил землепользования и застройки ст. Ольгинской</t>
  </si>
  <si>
    <t>Выполнены работы по разработке правил землепользования и застройки ст. Приазовская</t>
  </si>
  <si>
    <t>Заключен договор с МУП «Приморско-Ахтарский ИКЦ» г. Приморско-Ахтарск, ул. Пролетарская, 7 от 07.07.2013 г. № 4. Мероприятия проведены в полном объеме</t>
  </si>
  <si>
    <t>Выполнены работы по разработке правил землепользования и застройки ст. Степная</t>
  </si>
  <si>
    <t>11. Развитие экономики</t>
  </si>
  <si>
    <t>Развитие малого и среднего предпринимательства</t>
  </si>
  <si>
    <t>Причина не освоения в полном объёме средств по Программе в связи с выделением краевых средств в декабре 2013 года.</t>
  </si>
  <si>
    <t>Федеральные средства в сумме 240 тыс. руб</t>
  </si>
  <si>
    <t>Инвестиционное развитие: обеспечение инженерной инфраструктурой 65Г и 8,5Г под перспективную застройку (ПСД)</t>
  </si>
  <si>
    <t>Участие в XII Международном инвестиционном форуме "Сочи-2013". Подготовка и выпуск пакета информационно-рекламных материалов об инвестиционном потенциале муниципального образования для представления на международных, общероссийских, региональных форумах, выставках, ярмарках на бумажных и электронных носителях.</t>
  </si>
  <si>
    <t>Участие в Международном инвестиционном форуме "Сочи-2014"</t>
  </si>
  <si>
    <t>Создание и развитие сети МФЦ</t>
  </si>
  <si>
    <t>12. Развитие АПК</t>
  </si>
  <si>
    <t>Улучшение жи-лищных условий граждан, прожива-ющих в сельской местности</t>
  </si>
  <si>
    <t>Развитие элитного семеноводства</t>
  </si>
  <si>
    <t>Поддержка племенного животноводства</t>
  </si>
  <si>
    <t>Поддержка малых форм хозяйствования</t>
  </si>
  <si>
    <t>13. Промышленность</t>
  </si>
  <si>
    <t>Реконструкция, модернизация существующих объектов промышленности</t>
  </si>
  <si>
    <t>Реконструкция и модернизация предприятий: -Приморско-Ахтарское Райпо: план 2013г.-3000 тыс. руб., факт-375 тыс. руб. -ЗАО"Приморско-Ахтарский молочный завод": план 2013г.-5000 тыс. руб., факт -393 тыс. руб. -ОАО "Приморско-Ахтарское АТП": план 2013г.-5000 тыс. руб., факт -346 тыс. руб. ООО "АНТ": план 2013г.-20500 тыс. руб., факт -21966 тыс. руб. -ООО Теплосети": план 2013г.-6000 тыс. руб., факт-0, -ФГУП "Бейсугское НВХ": план 2013г.-1500 тыс. руб., факт-5458 тыс. руб., ОАО "Приморско-Ахтарскрайгаз": план 2013г.-800 тыс. руб.,факт-366 тыс. руб. -ФГУП "Восточно-Ахтарское НВХ»: план 2013г.-400 тыс. руб., факт-0.</t>
  </si>
  <si>
    <t>32400</t>
  </si>
  <si>
    <t>8350</t>
  </si>
  <si>
    <t>Закупка элитных семян озимой пшеницы (ООО "Клеопатра", ОАО ПЗ СС "Бейсуг"), средства федерального бюджета - 810,369 тыс. руб. в 2013 году и 297,038 тыс. руб. в 2014 году.</t>
  </si>
  <si>
    <t>Реконструкция и модернизация предприятий: -Приморско-Ахтарское Райпо: план 2014г.-3500 тыс. руб., факт-0тыс. руб.-в связи с тяжелым финансовым положением -ЗАО"Приморско-Ахтарский молочный завод": план 2014г.-6000 тыс. руб., факт -870 тыс. руб. -ОАО "Приморско-Ахтарское АТП": план 2014г.-5700 тыс. руб., факт -0тыс. руб.; ООО "АНТ": план 2014г.-8000 тыс. руб., факт -1210 тыс. руб. -ООО Теплосети": план 20143г.-6000 ыс. руб., факт-0- банкрот, -ФГУП "Бейсугское НВХ": план 2014г.-1600 тыс. руб., факт-5730 тыс. руб., ОАО "Приморско-Ахтарскрайгаз": план 2014г.-1000 тыс. руб.,факт-540 тыс. руб. -ФГУП "Восточно-Ахтарское НВХ»: план 2014г.-600 тыс. руб., факт-0.</t>
  </si>
  <si>
    <t>Приобретение автобусов</t>
  </si>
  <si>
    <t>42200</t>
  </si>
  <si>
    <t>28904</t>
  </si>
  <si>
    <t>15. Дорожное хозяйство</t>
  </si>
  <si>
    <t>Капитальный ремонт и ремонт автомобильных дорог местного значения</t>
  </si>
  <si>
    <t>в 2014 году  планировался капитальный ремонт ул.Школьной, для того что бы вступить в краевую программу  администрация изготовила проектно сметную документацию на кап.ремонт ул.Школьной в сумме 493,7 т.руб</t>
  </si>
  <si>
    <t>Ремонт ул. Космонавтов.Экономия сложилась за счет проведенных процедур в соответствии с законодательством о размещении заказа (94-ФЗ)</t>
  </si>
  <si>
    <t xml:space="preserve">На условиях софинансирования не поступили средства краевого бюджета </t>
  </si>
  <si>
    <t xml:space="preserve">В 2013 г. Ремонт ул. Калинина от (дом №45) до (ул. Ленина) (дом № 41) в ст. Степной; Ремонт ул. Комарова от (ул. Шевченко) до (дом № 43) в ст. Степной 
ВСЕГО: 0,679 км
</t>
  </si>
  <si>
    <t>Выполнение мероприятий перенесено на 2014 год</t>
  </si>
  <si>
    <t>16. Предупреждение ЧС</t>
  </si>
  <si>
    <t>Установка сирен оповещения при ЧС</t>
  </si>
  <si>
    <t>Итого</t>
  </si>
  <si>
    <t>пос. Приморский , пос. Огородный</t>
  </si>
  <si>
    <t>Установка системы видеонаблюдения (Техническое обслуживание системы видеонаблюдения)</t>
  </si>
  <si>
    <t>Приобретение огнетушителей</t>
  </si>
  <si>
    <t>Бриньковское сельское поселение Приморско-Ахтарского района</t>
  </si>
  <si>
    <t>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 Участие в предупреждении и ликвидации чрезвычайных ситуаций на территории района. Осуществление мероприятий по обеспечению безопасности людей на водных объектах, охране их жизни и здоровья</t>
  </si>
  <si>
    <t xml:space="preserve">Краевые средства не поступили. Средства бюджета муниципального образования Приморско-Ахтарский район:-приобретение бутилированной воды для х. Свободный, всязи ЧС; -проведение государственной экспертизы проекта "Берегоукрепление берега Бейсугского лимана"; - предупреждение мер по ЧС Новопокровского сельского поселения; - проведение экспертизы возможности использования радиоэлектронных средств; - приобретение оборудования </t>
  </si>
  <si>
    <t>Бюджетные ассигнования не утверждены решением Совета депутатов о бюджете  Приморско-Ахтарского городского поселения Приморско-Ахтарского района</t>
  </si>
  <si>
    <t>В связи с закрытием программы "Развитие и реконструкция систем наружного освещения населенных пунктов ГП на 2014 год</t>
  </si>
  <si>
    <t>Молодежная политика</t>
  </si>
  <si>
    <t>Спортзал, пищеблок, котельная, санузлы, очистные сооружения МБОУ СОШ № 5 в ст. Бриньковской, Приморско-Ахтарского района</t>
  </si>
  <si>
    <t>Начальник отдела экономики управления экономического развития и муниципальной собственности</t>
  </si>
  <si>
    <t>Приложение № 1</t>
  </si>
  <si>
    <t>2015  год</t>
  </si>
  <si>
    <t>Установка новых и ремонт  имеющихся фонарей уличного освещения, установка узлов учета в х. Морозовском.</t>
  </si>
  <si>
    <t>Приобретение и установка детской игровой площадки в х. Морозовском</t>
  </si>
  <si>
    <t>Восстановление уличного освещения в х.Новопокровском, х. Новонекрасовском.</t>
  </si>
  <si>
    <t>Отремонтировано 22 светильника</t>
  </si>
  <si>
    <t>Отремонтировано 25 светильников</t>
  </si>
  <si>
    <t>ремонт ул. Гагарина в х. Аджановка 450м , приобретены дорожные знаки 10шт, прогредированы дороги по Новопокровскому сельскому поселению.</t>
  </si>
  <si>
    <t>Содержание учреждений культуры подведомственных администрации Ольгинского сельского поселения</t>
  </si>
  <si>
    <t>Изготовление ПСД у. Коммунистической, грейдирование всех улиц поселения, установка дорожных знаков 22 шт.</t>
  </si>
  <si>
    <t xml:space="preserve">Ремонт ул. Переселенческой от ПКО+00 (дом№2) до ПК9+89 в ст-це Приазовской; Ремонт пер. Первомайский от ПКО+00 (дом № 13) до ПК3+21 в ст-це  риазовской Ремонт пер. Межевого от ПКО +00 (дом № 35)до ПК2+17 в ст-це Приазовской; ВСЕГО 1,427 км. Ямочный ремонт ул. Театральной 227 м2;
Грейдирование всех гравийных улиц в поселении - 8,9 км. Установка дорожных знаков 18 шт. </t>
  </si>
  <si>
    <t>Занятость населения</t>
  </si>
  <si>
    <t>ВСЕГО:</t>
  </si>
  <si>
    <t xml:space="preserve">Участие в Международном инвестиционном форуме "Сочи-2015". В связи с уточнением стоимости услуг, расходы были произведены по фактической потребности. </t>
  </si>
  <si>
    <t xml:space="preserve">Средства федерального бюджета 4 850,3 тыс. руб. </t>
  </si>
  <si>
    <t>1.5.</t>
  </si>
  <si>
    <t xml:space="preserve">2015 год </t>
  </si>
  <si>
    <t>1.6.</t>
  </si>
  <si>
    <t>2.1.</t>
  </si>
  <si>
    <t>Итого: по пункту 2</t>
  </si>
  <si>
    <t>2.2.</t>
  </si>
  <si>
    <t>2.3.</t>
  </si>
  <si>
    <t>2.4.</t>
  </si>
  <si>
    <t>2.5.</t>
  </si>
  <si>
    <t>Возмещение части затрат на поддержку сельскохозяйственного производства (молоко, мясо) согласно постановления главы администрации (губернатора) Краснодарского края от 03.06.2014г. № 546 «Об утверждении порядков расходования субвенций и предоставления субсидий за счет средств  краевого бюджета, предусмотренных на реализацию мероприятий подпрограммы "Развитие малых форм хозяйствования в АПК Краснодарского края" в рамках госпрограммы Краснодарского края "Развитие сельского хозяйства и регулирование рынков с/х продукции, сырья и продовольствия"</t>
  </si>
  <si>
    <t>Противоэпизоотические меропрития</t>
  </si>
  <si>
    <t>41330</t>
  </si>
  <si>
    <t>Реконструкция и модернизация предприятий: ООО Птицефабрика "Приморская"-план-500т.р., факт-6210т.р.    ; ООО "Кубань-Ахтари"- план-100 т. р., факт - 0 т. р.; ОАО СС Племзавод  "Бейсуг"-план - 34460 т.р., факт- 78070 т. р.; ООО "Кавказ"-план- 6270 т. р., факт- 32670 т.р.</t>
  </si>
  <si>
    <t>116950</t>
  </si>
  <si>
    <t>14.Транспорт</t>
  </si>
  <si>
    <t>В 2014 году вложений денежных средств по ОАО "Приморско-Ахтарское АТП" не было, в связи с высокой ценой на автобусы.</t>
  </si>
  <si>
    <t>Итого по пункту 4</t>
  </si>
  <si>
    <t>Организация и проведение культурно-досуговых мероприятий</t>
  </si>
  <si>
    <t>Библиотечно-информационное обслуживание населения</t>
  </si>
  <si>
    <t>Реализация дополнительных предпрофессиональных общеобразовательных программ в области искусств</t>
  </si>
  <si>
    <t>Финансовое обеспечение деятельности бюджетных и автономных учреждений культуры</t>
  </si>
  <si>
    <t>Поэтапное повышение уровня средней заработной платы работников муниципальных учреждений культуры</t>
  </si>
  <si>
    <t>Укрепление материально-технической базы клубов по месту жительства</t>
  </si>
  <si>
    <t xml:space="preserve">Трудоустроены на временные рабочие места 396 несовершеннолетних гражданина в возрасте от 14 до 18 лет.
</t>
  </si>
  <si>
    <t>Трудоустроены на временные рабочие места 34 гражданина на общественные работы.</t>
  </si>
  <si>
    <t>2014год</t>
  </si>
  <si>
    <t>2015год</t>
  </si>
  <si>
    <t>7. Топливно-энергетический комплекс</t>
  </si>
  <si>
    <t>ИТОГО по разделу:</t>
  </si>
  <si>
    <t>Архитектура и градостроительство</t>
  </si>
  <si>
    <t xml:space="preserve">Открыто 10 окон в территориально обособленных структурных подразделениях МКУ «МФЦ» Приморско-Ахтарский район-
1. ТОСП ст. Бородинская ул. Ленина,18 –одно окно
2. ТОСП ст Бриньковская ул. Казачья, 1/2  - два окна
3. ТОСП ст. Ольгинская ул. Ленина, 19 – два окна
4. ТСОП пос. Ахтарский ул. Горького, 13 – одно окно
5. ТОСП ст. Приазовская ул. Ленина, 27 – одно окно
6. ТОСП х. Новопокровский ул. Центральная, 20 –одно окно
7. ТОСП в х. Свободный ул. Ленина, 18 –одно окно
8. ТОСП в ст. Степная ул. Орджоникидзе, 19 –одно окно.
</t>
  </si>
  <si>
    <t>Развитие экономики</t>
  </si>
  <si>
    <t>Ремонт ул. Горького, ул.Мацокина, ул.Орджоникидзе. Всего: 1,017км</t>
  </si>
  <si>
    <t>Капитальный ремонт ул.Школьной, ул. Молодежной. Всего: 1,016км.</t>
  </si>
  <si>
    <t>Ремонт ул. Гагарина от ПК 0+00 (а/д г. Приморско-Ахтарск -Хорошилов) до ПК 1+27, от ПК 10+27 до ПК 12+37 в х. Аджановка 337 м.</t>
  </si>
  <si>
    <t>Ремонт ул.Свободной и ул.Почтовой в х.Курчанском, ул. Первомайской в х.Свободном, всего 0,973 км.</t>
  </si>
  <si>
    <t>Проведение инженерно-геологических изысканий  по объектам «Капитальный ремонт подъездной автомобильной дороги к х. Новые Лиманокирпили», «Капитальный ремонт подъездной автомобильной дороги к х. Крупской» - 266 тыс. руб., содержание подъездной автомобильной дороги к п. Максима Горького  и подъездной автомобильной дороги к п. Центральному муниципального образования Приморско-Ахтарский район  - 488,5 тыс. руб.</t>
  </si>
  <si>
    <t>Дорожное хозяйство</t>
  </si>
  <si>
    <t>Не были закончены проектные работы по муниципальному контракту. Краевые средства не выделены в 2014 году. В 2015 году не получено положительное заключение государственной экспертизы проектно-сметной документации реконструкции строящегося здания лабораторного корпуса под детскую поликлинику, средства не освоены.</t>
  </si>
  <si>
    <t>Увеличение средств направлено на повышение заработной платы работникам учреждений культуры.</t>
  </si>
  <si>
    <t xml:space="preserve">Средства ЗСК Ведомственная целевая программа «Развитие культуры Бородинского сельского поселения Приморско-Ахтарского района». Изготовление ПСД и положительное заключение на капитальный ремонт Сельского Дома культуры станицы Бородинской. </t>
  </si>
  <si>
    <t xml:space="preserve">Прошли повышение квалификации директор МКУ "СДК ст. Бородинской" "Повышение качества и расширение спектра муниципальных услуг в сфере культуры. Целевые показатели развития сферы культуры и меры, обеспечивающие их достижение" и по "Управление государственными и муниципальными закупками: контрактная система" директор МКУК "Бородинская ПБ" </t>
  </si>
  <si>
    <t>Превышение фактических расходов местного бюджета в сумме 82,4 тыс. руб. сложилось в связи с тем, что решениями Совета муниципального образования Приморско-Ахтарский район № 522 от 17.12.2014г. и № 585 от 17.07.2015 г. в рамках мероприятий по исполнению наказов избирателей депутатами Совета муниципального образования Приморско-Ахтарский район выделены средства в размере 15 т.р. и 32 т. р., соответственно. Решением Совета муниципального образования Приморско-Ахтарский район № 44 от 16.12.2015 года увеличены расходы и доходы на 35,4т.р. на оплату коммунальных услуг.</t>
  </si>
  <si>
    <t>Предупреждение ЧС</t>
  </si>
  <si>
    <t>ГСМ для ликвидации ЧС в сентябре 2014-90,6 тыс. руб. Дополнит.тех. обслуж.гидрологического поста-14,4 тыс. руб. Тех.обслуживание оборудован. Автомат. Системы оперативн. Контроля и мониторинга паводковой ситуации-189,73 тыс. руб. Настройка оборудования КТСО-Р на новые рабочие частоты-87,32 тыс. руб. Проведение экспертизы возможности использования заявленных радиочастот-28,5 тыс. руб. Плата за использование радиочастот-4,3 тыс. руб</t>
  </si>
  <si>
    <t>ВСЕГО по Программе:</t>
  </si>
  <si>
    <t xml:space="preserve">Федеральный бюджет:  2014 год - 375,0 тыс. руб.  Количество молодых семей - 4 семьи. Субсидия на покупку и строительство жилья     </t>
  </si>
  <si>
    <t xml:space="preserve">Федеральный бюджет:  2015 год - 392,2 тыс. руб.  Количество молодых семей - 2 семьи. Субсидия на покупку и строительство жилья     </t>
  </si>
  <si>
    <t>Обеспечение жилыми помещениями детей-сирот и детей, оставшихся без попечения родителей, лиц из числа детей-сирот и дете, оставшихся без попечения родителей</t>
  </si>
  <si>
    <t>Обеспечение доступности жилья</t>
  </si>
  <si>
    <t>Ремонт придомовых территорий многоквартирных домов, тротуаров.</t>
  </si>
  <si>
    <t>Всего по п.1</t>
  </si>
  <si>
    <t>Оплата  за электроснабжение объектов уличного освещения, обслуживание сетей наружного освещения.</t>
  </si>
  <si>
    <t>Произведен ремонт уличного освещения в хуторе им. Тамаровского, средства выделены решением Совета Бриньковского сельского поселения "О бюджете Бриньковского сельского поселения на 2015 год"</t>
  </si>
  <si>
    <t>Итого: по п.3</t>
  </si>
  <si>
    <t>Капитальный ремонт мемориального комплекса в честь воинов Советской Армии-односельчан, погибших в 1942 году</t>
  </si>
  <si>
    <t>Итого:по п.2</t>
  </si>
  <si>
    <t>Итого:по п.4</t>
  </si>
  <si>
    <t>Итого: по п.5</t>
  </si>
  <si>
    <t>Итого:по п.1</t>
  </si>
  <si>
    <t xml:space="preserve">Реконструкция котельных:- АТП;- Авиагородок. Произведен ремонт теплотрасс на 2 котельных, произведена замена изоляции трубопроводов на 5 котельных. Закуплены два котла для модернизации котельной № 17
</t>
  </si>
  <si>
    <t>Мероприятия по подготовке к ОЗП.</t>
  </si>
  <si>
    <t>Коммунальное хозяйство</t>
  </si>
  <si>
    <t>Итого:по п.3</t>
  </si>
  <si>
    <t>Жилищно-коммунальное хозяйство</t>
  </si>
  <si>
    <t>Строительство 2 -ой секции 30-кв.3-х этажного дома по адресу: г.Приморско-Ахтарск, ул.Азовская, 5</t>
  </si>
  <si>
    <t>__________________</t>
  </si>
  <si>
    <t>Развитие АПК</t>
  </si>
  <si>
    <t xml:space="preserve">Строительство и обустройство многофункциональных спортивных площадок
</t>
  </si>
  <si>
    <t>Мероприятия в области физической культуры и спорта (развитие физической культуры и спорта)</t>
  </si>
  <si>
    <t>Финансовое обеспечение деятельности МАУ Приморско-Ахтарского городского поселения "Стадион "Русь" им. А.Н.Катрича"</t>
  </si>
  <si>
    <t>Физическая культура и спорт</t>
  </si>
  <si>
    <t>Капитальный ремонт стадиона "Русь" им. Катрича, в том числе благоустройство территории, устройство ливневой канализации перед трибунами, освещение футбольного поля</t>
  </si>
  <si>
    <t>Всего:</t>
  </si>
  <si>
    <t>Итого:по п. 2</t>
  </si>
  <si>
    <t>Строительство детского садика на 140 мест в г. Приморско-Ахтарске, ул Гоголя,д.4. Организация по осущ. строительного контроля работает по УСН (без НДС). В свзи с этим в 2013 г. не было выполнено условие соглашения по софинансированию на предоставление субсидии из КБ.</t>
  </si>
  <si>
    <t xml:space="preserve">Строительство детского садика на 140 мест в г. Приморско-Ахтарск, ул. Гоголя, д.4 </t>
  </si>
  <si>
    <t>Капитальный ремонт МБОУ ДОУ № 4 ст. Бриньковская</t>
  </si>
  <si>
    <t>Проектирование детсада на 165 мест ул.Коммунаров г. Приморско-Ахтарск</t>
  </si>
  <si>
    <t>Приобретение проектно-сметной документации в сумме 2600 тыс. руб. предусмотрено в 2016 году.</t>
  </si>
  <si>
    <t>Проектирование МБОУ  СОШ № 1 -сложилась экономия  после конкурсных процедур.</t>
  </si>
  <si>
    <t xml:space="preserve">Реконструкция МБОУ СОШ No 1, г. Приморско-Ахтарск, ул.Космонавтов,111   </t>
  </si>
  <si>
    <t>Капитальный ремонт спортивных залов СОШ № 6 ст.Приазовской и № 8 х.Свободного .Все мероприятия выполнены. Выделены дополнительно денежные средства из краевого и местного бюджета на:приобретение мебели, оборудования, инвентаря для укрепления материально-технической базы учреждений образования</t>
  </si>
  <si>
    <t>Выделены дополнительно денежные средства из краевого бюджета на приобретение оборудования, мебели и т.тд.; из местного бюджета денежные средства на проведение некоторых запланированных мероприятий не выделялись. Выполнены мероприятия: ремонт и устройство ограждения территорий, автоматических ворот МБОУ ООШ № 10, МБОУ СОШ №6, МБОУ СОШ №7, МБОУ СОШ №8; обеспечение МБОУ ООШ № 5 системами видеонаблюдений; проведение экспертизы ПСД, работы по осуществлению строительного контроля при проведении кап. ремонта спортивных залов МБОУ СОШ № 3, МБОУ СОШ №9, МБОУ ООШ №16; капитальный ремонт спортивных залов МБОУ СОШ №3, МБОУ СОШ № 9, МБОУ ООШ № 16; приобретение оборуд. и инвентаря для открытия групп в МДОУ №8 "Золотая рыбка", строительство пристройки к МДОУ № 21 на 20 мест, ремонт узла учета тепловой энергии МБОУ СОШ № 13, ремонт сетей канализац.,водоснабжения, полов приобретение сантехники МООУ ДОД ДДТ, приобретение оборудования и инвентаря для открытия детсада на 140 мест и т.д.</t>
  </si>
  <si>
    <t>Подготовка, повышение квалификации кадров муниципальный учреждений образования</t>
  </si>
  <si>
    <t>Согласно Закона КК от 23.07.2015 г.№ 3217-КЗ "О внесении изменений в Закон КК "О субсидиях на дополнительную помощь местным бюджетам для решения социально-значимых вопросов на 2015 год".</t>
  </si>
  <si>
    <t>Мероприятия по муниципальной программе "Молодежь Приморско-Ахтарского района"</t>
  </si>
  <si>
    <t>Мероприятия по  программе "Молодежь Приморско-Ахтарского района"</t>
  </si>
  <si>
    <t>Капитальный ремонт здания МБДОУ "Капелька" в х.Новопокровский</t>
  </si>
  <si>
    <t>Капитальный ремонт спортивного зала и помещений при нем (снарядных, раздевальных, душевых, уборных, комнат для инструктора) МБОУ СОШ № 7.</t>
  </si>
  <si>
    <t>Капитальный ремонт спортивного зала и помещений при нем (снарядных, раздевальных, душевых, уборных, комнат для инструктора) МБОУ СОШ № 2.</t>
  </si>
  <si>
    <t>Ремонт фасада здания  МБОУ СОШ № 2.</t>
  </si>
  <si>
    <t>в том числе 2015 год</t>
  </si>
  <si>
    <t>Уменьшение фактических показателей по сравнению с плановыми произошло ввиду снижения цены контракта в ходе аукциона.</t>
  </si>
  <si>
    <t>Средства не выделены из-за их отсустствия.</t>
  </si>
  <si>
    <t>Итого: по п.4</t>
  </si>
  <si>
    <t>Итого:по п.5</t>
  </si>
  <si>
    <t>Осуществление мероприятий по гражданской обороне.</t>
  </si>
  <si>
    <t>2013год</t>
  </si>
  <si>
    <t xml:space="preserve">Мероприятия по ГО и ЧС, по безопасности дорожного движения и безопасности на водных объектах. </t>
  </si>
  <si>
    <t>Целевая программа: "Краевое обеспечение сферы культуры и искуства Краснодарского края на 2011-2013 годы, комунальные услуги, зароботная плата работников культуры, премирование работников культуры, приобретение основных средств и товарно-материальных ценностей, содержание имущества.</t>
  </si>
  <si>
    <t>2016 год</t>
  </si>
  <si>
    <t xml:space="preserve">  Бюджетные ассигнования на  ПСД на капитальный ремонт отделений ЦРБ не утверждены Законом о краевом бюджете</t>
  </si>
  <si>
    <t>Средства были запланированы на "приобретение медицинского и технологического оборудования". Бюджетные ассигнования  не утверждены Законом о краевом бюджете, изменился порядок финансирования приобретения основных средств (медицинского и технологического оборудования).</t>
  </si>
  <si>
    <t>Строительство 
быстровозводимого 
здания (модуль) на 20 мест- детский садик в х.Свободном</t>
  </si>
  <si>
    <t>По плану на проектирование быстровозводимого здания (модуль) на 20 мест -детский садик в х.Свободном запланировано 900 тыс. руб. Осуществлено строительство пристройки к существующему зданию МБДОУ "Капелька" х. Свободный на 20 мест на сумму 400 тыс. руб.</t>
  </si>
  <si>
    <t>В связи с тем, что в 2015 году проведены мероприятия по строительству пристройки к существующему зданию МБДОУ "Капелька" х.Свободный, строительство нового детсада не осуществлялось.</t>
  </si>
  <si>
    <t>Приобретение спортивного инвентаря и спортивной формы</t>
  </si>
  <si>
    <t>Бюджетные ассигнования на финансирование мероприятия по капитальному ремонту сельского Дома культуры в ст. Бородинской не утверждены Законом о краевом бюджете.</t>
  </si>
  <si>
    <t>Содержание учреждений культуры подведомственных администрации Бриньковского сельского поселения</t>
  </si>
  <si>
    <t xml:space="preserve">Муниципальная программа муниципального образования Приморско-Ахтарский район "Развитие культуры", подпрограмма "Совершенствование деятельности муниципальных учреждений, подведомственных Отделу культуры администрации </t>
  </si>
  <si>
    <t>Субсидии Муниципальным учреждениям культуры: "Кино-досуговый центр "Родина", "Приморско-Ахтарский историко-краеведческий музей",  "Сельский дом культуры х. Садки", "Сельский дом культуры п. Приморского", "Централизованная библиотечная система".</t>
  </si>
  <si>
    <t>Предоставление субсидий муниципальным бюджетным учреждениям культуры, муниципальным автономным учреждениям культуры, подведомственным администрации Приморско-Ахтарского городского поселения Приморско-Ахтарского района на поэтапное повышение уровня средней заработной платы работников до средней заработной платы по Краснодарскому краю за счет средств местного бюджета</t>
  </si>
  <si>
    <t>Газификация ул. Лушпая ст. Ольгинской.</t>
  </si>
  <si>
    <t>Ремонт уличного освещения  в ст. Степной.</t>
  </si>
  <si>
    <t>Исполнение мероприятия в рамках муниципальной программы "Развитие ЖКХ и благоустройство Бриньковского сельского поселения".</t>
  </si>
  <si>
    <t>Обустройство места (площадки) для размещения специальных печей (крематоров) для уничтожения биологических отходов по подпрограмме "Обеспечение эпизоотического, ветеринарно-санитарного благополучия в Краснодарском крае и развитие государственной ветеринарной службы Краснодарского края" государственной программы Краснодарского края "Развитие сельского хозяйства и регулирование рынков сельскохозяйственной продукции, сырья и продовольствия" завершено в 2015 году.</t>
  </si>
  <si>
    <t>38700</t>
  </si>
  <si>
    <t>В 2014 г. Ремонт ул. Шевченко от (дом № 91) до (дом № 3) в ст. Степной;  
Всего: 2,126 км</t>
  </si>
  <si>
    <t>г. Приморско-Ахтарск Мемориал "Братские Могилы".                В 2016 году установка систем видеонаблюдения на Набережной.</t>
  </si>
  <si>
    <t>Расходы по гражданской обороне, защите населения и территории поселения от чрезвычайных ситуаций природного и техногенного характера в 2015 году составили 405,36 тыс. руб.</t>
  </si>
  <si>
    <t>Приобретение подарочной и сувенирной продукции для награждения, выплата денежных средств на питание судей соревнований</t>
  </si>
  <si>
    <t>Проектно-сметная документация реконструкции (пристройки) существующего здания МБОУ СОШ № 13</t>
  </si>
  <si>
    <t>Проектно-сметная документация реконструкции (пристройки) существующего здания МБОУ СОШ № 34 п. Приморский</t>
  </si>
  <si>
    <t>Проектно-сметная документация реконструкции (пристройки) существующего здания МБОУ СОШ № 13 изготовлена в 2015 году</t>
  </si>
  <si>
    <t>Проектно-сметная документация реконструкции (пристройки) существующего здания МБОУ СОШ № 34 п. Приморский изготовлена в 2015 году</t>
  </si>
  <si>
    <t>Спортзал, пищеблок, котельная, санузлы, очистные сооружения МБОУ СОШ № 5 в ст. Бриньковской, Приморско-Ахтарского района построены и введены в эксплуатацию</t>
  </si>
  <si>
    <t>Капитальный ремонт помещений  МБОУ СОШ № 4</t>
  </si>
  <si>
    <t xml:space="preserve">Трудоустроены на временные рабочие места 418 несовершеннолетних гражданина в возрасте от 14 до 18 лет.
</t>
  </si>
  <si>
    <t xml:space="preserve">Трудоустроены на временные рабочие места 354 несовершеннолетних гражданина в возрасте от 14 до 18 лет.
</t>
  </si>
  <si>
    <t xml:space="preserve"> </t>
  </si>
  <si>
    <t>Информация о реализации мероприятий, утвержденных Программой социально-экономического развития муниципального образования Приморско-Ахтарский район на период до 2017 года, по состоянию на 31 декабря 2016 года</t>
  </si>
  <si>
    <t>Построен офис врача общей практики в ст. Ольгинской</t>
  </si>
  <si>
    <t>2013 год - 3 получателя (2 - на строительство жилья, 1- приобретение); за счет средств федерального бюджета - 1494,674 тыс. руб. 2014 год - 2 получателя (строительство), за счет средств федерального бюджета - 797,263 тыс. руб.    В 2016 году в получении выплаты отказано, в связи с недостатком лимитов бюджетных обязательств.</t>
  </si>
  <si>
    <t>Закупка элитных семян озимой пшеницы и овощей (ООО "Клеопатра", ООО "Возрождение Агро"), средства федерального бюджета 3457,803 тыс. руб.</t>
  </si>
  <si>
    <t>На содержание племенного КРС (ОАО ПЗ СС "Бейсуг"), за счет средств федерального бюджета - 2683,024 тыс. руб. в 2013 году. В 2014-2015 годах средства краевого и федерального бюджетов не выделялись. В 2016 году - 256,445 тыс. руб.</t>
  </si>
  <si>
    <t>Приобретение подарочной и сувенирной продукции для награждения, приобретение канцелярских товаров, изготовление печатной продукции, буклетов, приобретение расходных материалов для украшения сцены, оплата творческих коллективов, групп по проведению концертных программ</t>
  </si>
  <si>
    <t xml:space="preserve">Приобретение звукового и мультимидийного оборудования </t>
  </si>
  <si>
    <t xml:space="preserve"> ПСД на ремонт СДК ст. Степной не изготовлена, так как средства перенаправлены на газификацию ст. Степной</t>
  </si>
  <si>
    <t xml:space="preserve">Ремонт придомовых территорий многоквартирных домов, тротуаров </t>
  </si>
  <si>
    <t>Приобретение оборудования для 2-х детских площадок в г.Приморско-Ахтарске по ул. Ленина, 28 и ул. Бр.Кошевых, 13-15</t>
  </si>
  <si>
    <t>Установка новых и ремонт  имеющихся фонарей уличного освещения, установка узлов учета в ст.Бородинской за счет бюджета Бородинского сельского поселения..</t>
  </si>
  <si>
    <t>Восстановление уличного освещения в х.Аджановка и в в х. Новопокровском по ул. Мира</t>
  </si>
  <si>
    <t xml:space="preserve">В 2013-2014 г.г. осуществлено:Ремонт ул. Красноармейской от ПК0+00 (ул. Ленина) до ПК1+67; от ПК1+79 до ПК3+97 в ст. Бородинской; 
Ремонт ул. Комсомольской от ПК0+00 (ул. Ленина) до ПК1+66, от ПК3+83 (дом №43) до ПК5+96 в ст. Бородинской; 
Ремонт ул. Мира от ПК0+00 (ул. Школьная) до ПК1+53 (ул. Комсомольская) в ст. Бородинской; 
ВСЕГО: 0,917 км;
Приобретение ГПС – 350 м. куб.. грейдирование дорог в черте поселения с добавлением нового материала всего 35 км.
В 2015 году ремонт ул.Ленина всего 0,336 км. В 1 полугодии 2016 года ремонт ул.Школьной от ПК0+00 (ул.Ленина) до ПК1+53 в ст. Бородинской-0,153 км  осуществлялся за счет средств дорожного фонда, выделенного краевым бюджетом, в сумме 209,5 тыс. руб.                                     В 2016 году ремонт ул.Школьной от ПК0+00 (ул.Ленина) до ПК1+53 в ст-це Бородинской
 0,153 км; ямочный ремонт дорог по ул. Советская и ул. Победы; грейдирование дорог по ул. Советская, ул. Морская, ул. Степная, ул. Кирова, ул. Мира, ул.Красноармейская, ул. Дальневосточная 
</t>
  </si>
  <si>
    <t>На  изготовление ПСД ул. Коммунистической, грейдирование всех улиц поселения, установка дорожных знаков 20 шт.</t>
  </si>
  <si>
    <t>Ремонт ул. Гагарина от ПК 0+00 (а/д г. Приморско-Ахтарск Хорошилов) до ПК 1+27, от ПК 10+27 до ПК 12+37 в х. Аджановка 337 м, установлено 15 знаков по Новопокровскому сельскому поселению; востановлен разрушенный участок земляного полотна ул. Гагарина в х.Новопокровском  , приобретена гравийно-песчанная смесь ф-ц 040)</t>
  </si>
  <si>
    <t>Средства дорожного фонда использованы: на оплату кредиторки за 2015 год (средства краевого бюджета в сумме 268,4),  текущий ремонт и содержание улично-дорожной сети</t>
  </si>
  <si>
    <t>Субсидии из краевого бюджета (задолженость за 2015 год) поступили в 2016 году  в сумме 6416,5 т.руб, текущий ремонт и содержание улично-дорожной сети</t>
  </si>
  <si>
    <t>Ремонт подъездной автомобильной дороги к п. Центральному, содержание автомобильных дорог</t>
  </si>
  <si>
    <t>С 2013 по 2015 год приобретены огнетушители в количестве 12 штук. В 2016 году приобретены огнетушители</t>
  </si>
  <si>
    <t>Субсидии МАУ Приморско-Ахтарского городского поселения "Стадион "Русь" им. А.Н.Катрича" на выполнение муниципального задания</t>
  </si>
  <si>
    <t xml:space="preserve">Трудоустроены на временные рабочие места с материальной поддержкой за счет средств из регионального бюджета:
350 несовершеннолетних гражданина в возрасте от 14 до 18 лет
</t>
  </si>
  <si>
    <t>Трудоустроены на временные рабочие места 60 гражданина на общественные работы.</t>
  </si>
  <si>
    <t xml:space="preserve">В 2015 году приобретение ПСД для строительства объекта "Распределительные газопроводы высокого и низкого давления, ШРП-1, ШРП-3 в ст. Степной Приморско-Ахтарского района (1 очередь)".  В 2016 году строительство 4,6 км распределительных газопроводов, газификация 1 населенного пункта. Оплата за строительный контроль будет произведена после сдачи объекта в эксплуатацию </t>
  </si>
  <si>
    <t>Проведение ремонта объектов ЖКХ, замена старого оборудования</t>
  </si>
  <si>
    <t xml:space="preserve">Федеральный бюджет:  2016 год - 728,7 тыс. руб.  Количество молодых семей - 4 семьи. Субсидия на покупку и строительство жилья     </t>
  </si>
  <si>
    <t>В 2013 году отремонтированно дорог поселения общей протяженностью 5,107 км.  В 2014 году отремонтировано 1,52 км.дорог.  В 2015 году отремонтировано 1,107 км дорог.</t>
  </si>
  <si>
    <t>А.М. Гречишникова</t>
  </si>
  <si>
    <t xml:space="preserve">Приобретение спортивного инвентаря и спортивной формы. Превышение фактических расходов местного бюджета сложилось в связи с тем, что решением Совета Приморско-Ахтарского городского поселения Приморско-Ахтарский район в рамках мероприятий в области физической культуры и спорта перераспределены средства в сумме 66,7 тыс. руб. </t>
  </si>
  <si>
    <t>Муниципальная программа муниципального образования Приморско-Ахтарский район "Развитие культуры", подпрограмма "Совершенствование деятельности муниципальных учреждений, подведомственных Отделу культуры администрации - уточнение финансирования в 2016 году - 16200,9 тыс. руб. вместо 13523,7 тыс. руб.</t>
  </si>
  <si>
    <t>Муниципальная программа муниципального образования Приморско-Ахтарский район "Развитие культуры", подпрограмма "Совершенствование деятельности муниципальных учреждений, подведомственных Отделу культуры администрации - уточнение финансирования в 2016 году - 5703,7 тыс. руб. вместо 5207 тыс. руб.</t>
  </si>
  <si>
    <t>Муниципальная программа муниципального образования Приморско-Ахтарский район "Развитие культуры", подпрограмма "Совершенствование деятельности муниципальных учреждений, подведомственных Отделу культуры администрации уточнение финансирования в 2016 году 25276,8 тыс. руб. вместо 21685,2</t>
  </si>
  <si>
    <t xml:space="preserve">ул. Молчановская от ПКО+00 (ул.Ленина) до ПК5+22,5 в ст. Ольгинской, ул. Кичи от ПКО+00 (дом №12) до ПК5+37 в ст. Ольгинской, ул. Роговская ПК0+00 (дом № 45) до ПК3+60 в ст. Ольгинской, ул. Ленина от ПК0+00 (ул.Кичи_ до Пк1+69,от ПК8+82 (дом№41) до ПК13+34 в ст. Ольгинской ул. Роговская, ул. Ленина, ул. Молчановская, ул. Кичи, ул. Краснодарская,грейдирование и ямочный ремонт дорог. В 2016 году ремонт дорог осуществляется за счет средств дорожного фонда, выделенного краевым бюджетом    бюджету Ольгинского сельского поселения на 2016 год, в сумме 2841,4 тыс. руб. </t>
  </si>
  <si>
    <t>Грейдирование дорог Степного сельского поселения, содержание дорог ст. Степной</t>
  </si>
  <si>
    <t>Расходы по гражданской обороне и  ликвидации чрезвычайных ситуаций в 2016 году составили 147,758 тыс. руб., в том числе расходы техобслуживание системы оперативного контроля и мониторинга паводковой ситуации -260,06 тыс. руб., технического обслуживания системы экстренного оповещения - 67,75 тыс. руб. и приобретение аккумуляторных батарей для экстренного оповещения 95,0 тыс.руб., оплата за использование персональных радиочастот 15,96 тыс. руб., установка сирен 30,0 тыс. руб.,  и устройстов видеонаблюдения в местах массового скопления людей -74,718 тыс. руб., информирование населения о безопасности на воде 4,1 тыс. руб</t>
  </si>
  <si>
    <t>Благоустройство мест массового отдыха</t>
  </si>
  <si>
    <t>Итого:по п.7</t>
  </si>
  <si>
    <t>Содержание фонтана, оплата газоснабжения, окраска ограждений и стоек освещения на ул. Набережной</t>
  </si>
  <si>
    <t>Ремонт и содержание улично-дорожной сети</t>
  </si>
  <si>
    <t>Ямочный ремонт дорог с гравийным покрытием, грейдирование с подсыпкой, содержание ливневой канализации</t>
  </si>
  <si>
    <t>Озеленение территорий</t>
  </si>
  <si>
    <t>Итого:по п.6</t>
  </si>
  <si>
    <t>Озеленение и уход за зелеными насаждениями, уборка скверов, парков, территории, валка деревьев</t>
  </si>
  <si>
    <t>Средства федерального бюджета 511,8 тыс. руб.                                 В отборе субъектов малого и среднего предпринимательства для предоставления субсидий в целях возмещения части затрат на уплату первого взноса при заключении договора финансовой аренды (лизинга), понесенных субъектами малого и среднего предпринимательства, в 2016 году приняли участие 2 предпринимателя, у которых все три договора финансовой аренды (лизинга) заключены после 1 января 2016 года. В связи с разъяснениями, данными департаментом инвестиций и развития малого и среднего предпринимательства Краснодарского края (письмо от 23 декабря 2016 года № 333-7332/16-01-06),  о применении пункта 2.2.4 Порядка предоставления субсидий местным бюджетам в целях софинансирования расходных обязательств муниципальных образований Краснодарского края, связанных с созданием условий для развития малого и среднего предпринимательства, утвержденного постановлением главы администрации (губернатора) Краснодарского края от 12 июля 2016 года № 492  им было отказано в предоставлении субсидий.</t>
  </si>
  <si>
    <t>Участие в Международном инвестиционном форуме "Сочи-2016"</t>
  </si>
  <si>
    <t>Обеспечение жилыми помещениями детей-сирот и детей, оставшихся без попечения родителей (1 квартира) из выделенных средств  краевого бюджета.</t>
  </si>
  <si>
    <t xml:space="preserve">Мероприятия по подготовке к ОЗП </t>
  </si>
  <si>
    <t>147180</t>
  </si>
  <si>
    <t xml:space="preserve">Реконструкция и модернизация предприятий исполнение  плана  2016 года по состоянию на 31.12.2016 года:
 -ЗАО"Приморско-Ахтарский молочный завод": план 2016 г.-7000 тыс. руб. факт 2016 - 1270 тыс. руб.; Сельскохозяйственные предприятия: план 2016г.-18000 тыс. руб., факт 138830 тыс. руб. ООО "АНТ": план 2016 г.-8500 тыс. руб. , факт 2016 г.- 480,0 тыс. руб.; ФГУП "Бейсугское НВХ": план 2016 г.-2000 тыс. руб.,факт 2016 г.-6500 тыс. руб.; ОАО "Приморско-Ахтарскрайгаз": план 2016 г.-1100 тыс. руб., факт 2016 г.- 100 тыс. руб.
 -ФГУП "Восточно-Ахтарское НВХ»: план 2016 г.-2100 тыс. руб., факт - 0.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</si>
</sst>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
    <numFmt numFmtId="165" formatCode="0.0"/>
  </numFmts>
  <fonts count="11"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sz val="11"/>
      <color rgb="FF000000"/>
      <name val="Times New Roman"/>
      <family val="1"/>
      <charset val="204"/>
    </font>
    <font>
      <b/>
      <sz val="11"/>
      <color rgb="FF000000"/>
      <name val="Times New Roman"/>
      <family val="1"/>
      <charset val="204"/>
    </font>
    <font>
      <sz val="14"/>
      <color theme="1"/>
      <name val="Times New Roman"/>
      <family val="1"/>
      <charset val="204"/>
    </font>
    <font>
      <sz val="11"/>
      <color theme="1"/>
      <name val="Calibri"/>
      <family val="2"/>
      <charset val="204"/>
      <scheme val="minor"/>
    </font>
    <font>
      <sz val="10"/>
      <name val="Arial Cyr"/>
      <charset val="204"/>
    </font>
    <font>
      <sz val="11"/>
      <color indexed="8"/>
      <name val="Times New Roman"/>
      <family val="1"/>
      <charset val="204"/>
    </font>
    <font>
      <b/>
      <sz val="11"/>
      <color indexed="8"/>
      <name val="Times New Roman"/>
      <family val="1"/>
      <charset val="204"/>
    </font>
    <font>
      <sz val="11"/>
      <color rgb="FFFF0000"/>
      <name val="Times New Roman"/>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7" fillId="0" borderId="0"/>
    <xf numFmtId="0" fontId="7" fillId="0" borderId="0"/>
    <xf numFmtId="0" fontId="7" fillId="0" borderId="0"/>
    <xf numFmtId="9" fontId="7" fillId="0" borderId="0" applyFont="0" applyFill="0" applyBorder="0" applyAlignment="0" applyProtection="0"/>
    <xf numFmtId="0" fontId="6" fillId="0" borderId="0"/>
    <xf numFmtId="43" fontId="6" fillId="0" borderId="0" applyFont="0" applyFill="0" applyBorder="0" applyAlignment="0" applyProtection="0"/>
  </cellStyleXfs>
  <cellXfs count="137">
    <xf numFmtId="0" fontId="0" fillId="0" borderId="0" xfId="0"/>
    <xf numFmtId="4"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Fill="1" applyBorder="1" applyAlignment="1">
      <alignment horizontal="right" vertical="center" wrapText="1"/>
    </xf>
    <xf numFmtId="0" fontId="1"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10" fillId="0" borderId="0" xfId="0" applyFont="1" applyFill="1" applyAlignment="1">
      <alignment horizontal="center" vertical="center" wrapText="1"/>
    </xf>
    <xf numFmtId="0" fontId="2" fillId="0" borderId="6" xfId="0"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49" fontId="8" fillId="0" borderId="6" xfId="0" applyNumberFormat="1" applyFont="1" applyFill="1" applyBorder="1" applyAlignment="1">
      <alignment horizontal="center" vertical="center"/>
    </xf>
    <xf numFmtId="4"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 xfId="0" applyFont="1" applyFill="1" applyBorder="1" applyAlignment="1">
      <alignment horizontal="center" vertical="center"/>
    </xf>
    <xf numFmtId="4" fontId="1" fillId="0" borderId="1" xfId="0" applyNumberFormat="1" applyFont="1" applyFill="1" applyBorder="1" applyAlignment="1">
      <alignment horizontal="center" vertical="center" wrapText="1"/>
    </xf>
    <xf numFmtId="0" fontId="1" fillId="0" borderId="8"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0" xfId="0" applyFont="1" applyFill="1" applyAlignment="1">
      <alignment horizontal="center" vertical="center"/>
    </xf>
    <xf numFmtId="4"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164" fontId="9"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1" fillId="0" borderId="1" xfId="0" applyFont="1" applyFill="1" applyBorder="1" applyAlignment="1">
      <alignment horizontal="center" wrapText="1"/>
    </xf>
    <xf numFmtId="0" fontId="8" fillId="0" borderId="1" xfId="0" applyFont="1" applyFill="1" applyBorder="1" applyAlignment="1">
      <alignment horizontal="center" vertical="top" wrapText="1"/>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9" fillId="0" borderId="1" xfId="0"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top" wrapText="1"/>
    </xf>
    <xf numFmtId="0" fontId="2" fillId="0" borderId="1"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8" xfId="0" applyFont="1" applyFill="1" applyBorder="1" applyAlignment="1">
      <alignment horizontal="center" vertical="top" wrapText="1"/>
    </xf>
    <xf numFmtId="49" fontId="1" fillId="0" borderId="8"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xf>
    <xf numFmtId="49" fontId="8" fillId="0" borderId="8"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2" fillId="0" borderId="9"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8" fillId="0" borderId="6" xfId="0" applyFont="1" applyFill="1" applyBorder="1" applyAlignment="1">
      <alignment horizontal="center" vertical="center"/>
    </xf>
    <xf numFmtId="4" fontId="2" fillId="0" borderId="1" xfId="0" applyNumberFormat="1" applyFont="1" applyFill="1" applyBorder="1" applyAlignment="1">
      <alignment horizontal="center" vertical="center" wrapText="1"/>
    </xf>
    <xf numFmtId="0" fontId="8" fillId="0" borderId="8" xfId="0" applyFont="1" applyFill="1" applyBorder="1" applyAlignment="1">
      <alignment horizontal="center" vertical="center"/>
    </xf>
    <xf numFmtId="49" fontId="8" fillId="0" borderId="7"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1" fillId="0" borderId="2"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2" fontId="2" fillId="0" borderId="1" xfId="6"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xf>
    <xf numFmtId="0" fontId="8" fillId="0" borderId="1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1" xfId="0" applyNumberFormat="1" applyFont="1" applyFill="1" applyBorder="1" applyAlignment="1">
      <alignment horizontal="center" vertical="top" wrapText="1"/>
    </xf>
    <xf numFmtId="3" fontId="2" fillId="0" borderId="1" xfId="0" applyNumberFormat="1" applyFont="1" applyFill="1" applyBorder="1" applyAlignment="1">
      <alignment horizontal="center" vertical="top" wrapText="1"/>
    </xf>
    <xf numFmtId="0" fontId="3" fillId="0" borderId="7" xfId="0" applyFont="1" applyFill="1" applyBorder="1" applyAlignment="1">
      <alignment horizontal="center" vertical="center" wrapText="1"/>
    </xf>
    <xf numFmtId="0" fontId="3" fillId="0" borderId="1" xfId="0" applyNumberFormat="1" applyFont="1" applyFill="1" applyBorder="1" applyAlignment="1">
      <alignment horizontal="center" vertical="top" wrapText="1"/>
    </xf>
    <xf numFmtId="3" fontId="1" fillId="0" borderId="1" xfId="0" applyNumberFormat="1" applyFont="1" applyFill="1" applyBorder="1" applyAlignment="1">
      <alignment horizontal="center" vertical="top" wrapText="1"/>
    </xf>
    <xf numFmtId="0" fontId="3" fillId="0" borderId="8"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 fillId="0" borderId="0" xfId="0" applyNumberFormat="1" applyFont="1" applyFill="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cellXfs>
  <cellStyles count="7">
    <cellStyle name="Обычный" xfId="0" builtinId="0"/>
    <cellStyle name="Обычный 2" xfId="2"/>
    <cellStyle name="Обычный 3" xfId="1"/>
    <cellStyle name="Обычный 3 2" xfId="5"/>
    <cellStyle name="Обычный 5" xfId="3"/>
    <cellStyle name="Процентный 2" xfId="4"/>
    <cellStyle name="Финансовый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5"/>
  <sheetViews>
    <sheetView tabSelected="1" zoomScale="89" zoomScaleNormal="89" zoomScaleSheetLayoutView="85" workbookViewId="0">
      <pane ySplit="9" topLeftCell="A10" activePane="bottomLeft" state="frozen"/>
      <selection pane="bottomLeft" activeCell="K18" sqref="K18"/>
    </sheetView>
  </sheetViews>
  <sheetFormatPr defaultRowHeight="15" x14ac:dyDescent="0.25"/>
  <cols>
    <col min="1" max="1" width="4.5703125" style="5" customWidth="1"/>
    <col min="2" max="3" width="20.7109375" style="5" customWidth="1"/>
    <col min="4" max="4" width="8.5703125" style="5" customWidth="1"/>
    <col min="5" max="5" width="12.5703125" style="5" customWidth="1"/>
    <col min="6" max="6" width="14.85546875" style="5" customWidth="1"/>
    <col min="7" max="7" width="18.28515625" style="5" customWidth="1"/>
    <col min="8" max="9" width="11.28515625" style="5" customWidth="1"/>
    <col min="10" max="10" width="10.7109375" style="5" customWidth="1"/>
    <col min="11" max="11" width="14.28515625" style="5" customWidth="1"/>
    <col min="12" max="12" width="12.5703125" style="5" customWidth="1"/>
    <col min="13" max="13" width="54.28515625" style="5" customWidth="1"/>
    <col min="14" max="14" width="11.5703125" style="5" bestFit="1" customWidth="1"/>
    <col min="15" max="16384" width="9.140625" style="5"/>
  </cols>
  <sheetData>
    <row r="1" spans="1:13" ht="18.75" customHeight="1" x14ac:dyDescent="0.25">
      <c r="A1" s="5" t="s">
        <v>347</v>
      </c>
      <c r="J1" s="3"/>
      <c r="K1" s="3"/>
      <c r="L1" s="3"/>
      <c r="M1" s="8" t="s">
        <v>202</v>
      </c>
    </row>
    <row r="2" spans="1:13" ht="15.75" customHeight="1" x14ac:dyDescent="0.25">
      <c r="J2" s="3"/>
      <c r="K2" s="3"/>
      <c r="L2" s="3"/>
      <c r="M2" s="3"/>
    </row>
    <row r="3" spans="1:13" ht="60" customHeight="1" x14ac:dyDescent="0.25">
      <c r="A3" s="10" t="s">
        <v>348</v>
      </c>
      <c r="B3" s="10"/>
      <c r="C3" s="10"/>
      <c r="D3" s="10"/>
      <c r="E3" s="10"/>
      <c r="F3" s="10"/>
      <c r="G3" s="10"/>
      <c r="H3" s="10"/>
      <c r="I3" s="10"/>
      <c r="J3" s="10"/>
      <c r="K3" s="10"/>
      <c r="L3" s="10"/>
      <c r="M3" s="10"/>
    </row>
    <row r="5" spans="1:13" ht="17.25" customHeight="1" x14ac:dyDescent="0.25">
      <c r="A5" s="11" t="s">
        <v>0</v>
      </c>
      <c r="B5" s="11" t="s">
        <v>14</v>
      </c>
      <c r="C5" s="11" t="s">
        <v>10</v>
      </c>
      <c r="D5" s="11" t="s">
        <v>13</v>
      </c>
      <c r="E5" s="11" t="s">
        <v>8</v>
      </c>
      <c r="F5" s="11"/>
      <c r="G5" s="11"/>
      <c r="H5" s="11"/>
      <c r="I5" s="11"/>
      <c r="J5" s="11"/>
      <c r="K5" s="11"/>
      <c r="L5" s="11"/>
      <c r="M5" s="11" t="s">
        <v>15</v>
      </c>
    </row>
    <row r="6" spans="1:13" ht="17.25" customHeight="1" x14ac:dyDescent="0.25">
      <c r="A6" s="11"/>
      <c r="B6" s="11"/>
      <c r="C6" s="11"/>
      <c r="D6" s="11"/>
      <c r="E6" s="11" t="s">
        <v>1</v>
      </c>
      <c r="F6" s="11"/>
      <c r="G6" s="11" t="s">
        <v>11</v>
      </c>
      <c r="H6" s="11"/>
      <c r="I6" s="11"/>
      <c r="J6" s="11"/>
      <c r="K6" s="11"/>
      <c r="L6" s="11"/>
      <c r="M6" s="11"/>
    </row>
    <row r="7" spans="1:13" ht="33" customHeight="1" x14ac:dyDescent="0.25">
      <c r="A7" s="11"/>
      <c r="B7" s="11"/>
      <c r="C7" s="11"/>
      <c r="D7" s="11"/>
      <c r="E7" s="11"/>
      <c r="F7" s="11"/>
      <c r="G7" s="11" t="s">
        <v>2</v>
      </c>
      <c r="H7" s="11"/>
      <c r="I7" s="11" t="s">
        <v>3</v>
      </c>
      <c r="J7" s="11"/>
      <c r="K7" s="11" t="s">
        <v>6</v>
      </c>
      <c r="L7" s="11"/>
      <c r="M7" s="11"/>
    </row>
    <row r="8" spans="1:13" x14ac:dyDescent="0.25">
      <c r="A8" s="11"/>
      <c r="B8" s="11"/>
      <c r="C8" s="11"/>
      <c r="D8" s="11"/>
      <c r="E8" s="6" t="s">
        <v>4</v>
      </c>
      <c r="F8" s="6" t="s">
        <v>5</v>
      </c>
      <c r="G8" s="6" t="s">
        <v>4</v>
      </c>
      <c r="H8" s="6" t="s">
        <v>5</v>
      </c>
      <c r="I8" s="6" t="s">
        <v>4</v>
      </c>
      <c r="J8" s="6" t="s">
        <v>5</v>
      </c>
      <c r="K8" s="6" t="s">
        <v>4</v>
      </c>
      <c r="L8" s="6" t="s">
        <v>5</v>
      </c>
      <c r="M8" s="11"/>
    </row>
    <row r="9" spans="1:13" x14ac:dyDescent="0.25">
      <c r="A9" s="6">
        <v>1</v>
      </c>
      <c r="B9" s="6">
        <v>2</v>
      </c>
      <c r="C9" s="6">
        <v>3</v>
      </c>
      <c r="D9" s="6">
        <v>4</v>
      </c>
      <c r="E9" s="6">
        <v>5</v>
      </c>
      <c r="F9" s="6">
        <v>6</v>
      </c>
      <c r="G9" s="6">
        <v>7</v>
      </c>
      <c r="H9" s="6">
        <v>8</v>
      </c>
      <c r="I9" s="6">
        <v>9</v>
      </c>
      <c r="J9" s="6">
        <v>10</v>
      </c>
      <c r="K9" s="6">
        <v>11</v>
      </c>
      <c r="L9" s="6">
        <v>12</v>
      </c>
      <c r="M9" s="6">
        <v>13</v>
      </c>
    </row>
    <row r="10" spans="1:13" x14ac:dyDescent="0.25">
      <c r="A10" s="12" t="s">
        <v>7</v>
      </c>
      <c r="B10" s="12"/>
      <c r="C10" s="12"/>
      <c r="D10" s="12"/>
      <c r="E10" s="12"/>
      <c r="F10" s="12"/>
      <c r="G10" s="12"/>
      <c r="H10" s="12"/>
      <c r="I10" s="12"/>
      <c r="J10" s="12"/>
      <c r="K10" s="12"/>
      <c r="L10" s="12"/>
      <c r="M10" s="12"/>
    </row>
    <row r="11" spans="1:13" x14ac:dyDescent="0.25">
      <c r="A11" s="13" t="s">
        <v>17</v>
      </c>
      <c r="B11" s="14" t="s">
        <v>51</v>
      </c>
      <c r="C11" s="14" t="s">
        <v>52</v>
      </c>
      <c r="D11" s="15" t="s">
        <v>16</v>
      </c>
      <c r="E11" s="16">
        <f>E12+E13+E14+E15</f>
        <v>2336.5</v>
      </c>
      <c r="F11" s="16">
        <f t="shared" ref="F11:L11" si="0">F12+F13+F14+F15</f>
        <v>0</v>
      </c>
      <c r="G11" s="16">
        <f t="shared" si="0"/>
        <v>1800</v>
      </c>
      <c r="H11" s="16">
        <f t="shared" si="0"/>
        <v>0</v>
      </c>
      <c r="I11" s="16">
        <f t="shared" si="0"/>
        <v>536.5</v>
      </c>
      <c r="J11" s="16">
        <f t="shared" si="0"/>
        <v>0</v>
      </c>
      <c r="K11" s="16">
        <f t="shared" si="0"/>
        <v>0</v>
      </c>
      <c r="L11" s="16">
        <f t="shared" si="0"/>
        <v>0</v>
      </c>
      <c r="M11" s="17" t="s">
        <v>255</v>
      </c>
    </row>
    <row r="12" spans="1:13" ht="28.5" customHeight="1" x14ac:dyDescent="0.25">
      <c r="A12" s="13"/>
      <c r="B12" s="18"/>
      <c r="C12" s="18"/>
      <c r="D12" s="7" t="s">
        <v>12</v>
      </c>
      <c r="E12" s="19">
        <v>0</v>
      </c>
      <c r="F12" s="19">
        <v>0</v>
      </c>
      <c r="G12" s="19">
        <v>0</v>
      </c>
      <c r="H12" s="19">
        <v>0</v>
      </c>
      <c r="I12" s="19">
        <v>0</v>
      </c>
      <c r="J12" s="19">
        <v>0</v>
      </c>
      <c r="K12" s="19">
        <v>0</v>
      </c>
      <c r="L12" s="19">
        <v>0</v>
      </c>
      <c r="M12" s="17"/>
    </row>
    <row r="13" spans="1:13" ht="22.5" customHeight="1" x14ac:dyDescent="0.25">
      <c r="A13" s="13"/>
      <c r="B13" s="18"/>
      <c r="C13" s="18"/>
      <c r="D13" s="7" t="s">
        <v>9</v>
      </c>
      <c r="E13" s="19">
        <f>+G13+I13+K13</f>
        <v>1800</v>
      </c>
      <c r="F13" s="19">
        <v>0</v>
      </c>
      <c r="G13" s="19">
        <v>1800</v>
      </c>
      <c r="H13" s="19">
        <v>0</v>
      </c>
      <c r="I13" s="19">
        <v>0</v>
      </c>
      <c r="J13" s="19">
        <v>0</v>
      </c>
      <c r="K13" s="19">
        <v>0</v>
      </c>
      <c r="L13" s="19">
        <v>0</v>
      </c>
      <c r="M13" s="17"/>
    </row>
    <row r="14" spans="1:13" ht="22.5" customHeight="1" x14ac:dyDescent="0.25">
      <c r="A14" s="13"/>
      <c r="B14" s="18"/>
      <c r="C14" s="18"/>
      <c r="D14" s="7" t="s">
        <v>82</v>
      </c>
      <c r="E14" s="19">
        <v>536.5</v>
      </c>
      <c r="F14" s="19">
        <v>0</v>
      </c>
      <c r="G14" s="19">
        <v>0</v>
      </c>
      <c r="H14" s="19">
        <v>0</v>
      </c>
      <c r="I14" s="19">
        <v>536.5</v>
      </c>
      <c r="J14" s="19">
        <v>0</v>
      </c>
      <c r="K14" s="19">
        <v>0</v>
      </c>
      <c r="L14" s="19"/>
      <c r="M14" s="17"/>
    </row>
    <row r="15" spans="1:13" ht="29.25" customHeight="1" x14ac:dyDescent="0.25">
      <c r="A15" s="13"/>
      <c r="B15" s="20"/>
      <c r="C15" s="20"/>
      <c r="D15" s="7" t="s">
        <v>318</v>
      </c>
      <c r="E15" s="19">
        <v>0</v>
      </c>
      <c r="F15" s="19">
        <v>0</v>
      </c>
      <c r="G15" s="19">
        <v>0</v>
      </c>
      <c r="H15" s="19">
        <v>0</v>
      </c>
      <c r="I15" s="19">
        <v>0</v>
      </c>
      <c r="J15" s="19">
        <v>0</v>
      </c>
      <c r="K15" s="19">
        <v>0</v>
      </c>
      <c r="L15" s="19">
        <v>0</v>
      </c>
      <c r="M15" s="17"/>
    </row>
    <row r="16" spans="1:13" ht="27" customHeight="1" x14ac:dyDescent="0.25">
      <c r="A16" s="21" t="s">
        <v>18</v>
      </c>
      <c r="B16" s="14" t="s">
        <v>54</v>
      </c>
      <c r="C16" s="14" t="s">
        <v>53</v>
      </c>
      <c r="D16" s="15" t="s">
        <v>16</v>
      </c>
      <c r="E16" s="16">
        <f>E17+E18+E19+E20</f>
        <v>4054.6</v>
      </c>
      <c r="F16" s="16">
        <f t="shared" ref="F16:L16" si="1">F17+F18+F19+F20</f>
        <v>0</v>
      </c>
      <c r="G16" s="16">
        <f t="shared" si="1"/>
        <v>4054.6</v>
      </c>
      <c r="H16" s="16">
        <f t="shared" si="1"/>
        <v>0</v>
      </c>
      <c r="I16" s="16">
        <f t="shared" si="1"/>
        <v>0</v>
      </c>
      <c r="J16" s="16">
        <f t="shared" si="1"/>
        <v>0</v>
      </c>
      <c r="K16" s="16">
        <f t="shared" si="1"/>
        <v>0</v>
      </c>
      <c r="L16" s="16">
        <f t="shared" si="1"/>
        <v>0</v>
      </c>
      <c r="M16" s="16"/>
    </row>
    <row r="17" spans="1:14" ht="36.75" customHeight="1" x14ac:dyDescent="0.25">
      <c r="A17" s="18"/>
      <c r="B17" s="18"/>
      <c r="C17" s="18"/>
      <c r="D17" s="7" t="s">
        <v>12</v>
      </c>
      <c r="E17" s="6">
        <v>0</v>
      </c>
      <c r="F17" s="6">
        <v>0</v>
      </c>
      <c r="G17" s="6">
        <v>0</v>
      </c>
      <c r="H17" s="6">
        <v>0</v>
      </c>
      <c r="I17" s="6">
        <v>0</v>
      </c>
      <c r="J17" s="6">
        <v>0</v>
      </c>
      <c r="K17" s="6">
        <v>0</v>
      </c>
      <c r="L17" s="6">
        <v>0</v>
      </c>
      <c r="M17" s="6"/>
    </row>
    <row r="18" spans="1:14" ht="62.25" customHeight="1" x14ac:dyDescent="0.25">
      <c r="A18" s="18"/>
      <c r="B18" s="18"/>
      <c r="C18" s="18"/>
      <c r="D18" s="7" t="s">
        <v>9</v>
      </c>
      <c r="E18" s="19">
        <f>+G18+I18+K18</f>
        <v>1200</v>
      </c>
      <c r="F18" s="6">
        <v>0</v>
      </c>
      <c r="G18" s="6">
        <v>1200</v>
      </c>
      <c r="H18" s="6">
        <v>0</v>
      </c>
      <c r="I18" s="6">
        <v>0</v>
      </c>
      <c r="J18" s="6">
        <v>0</v>
      </c>
      <c r="K18" s="6">
        <v>0</v>
      </c>
      <c r="L18" s="6">
        <v>0</v>
      </c>
      <c r="M18" s="6" t="s">
        <v>55</v>
      </c>
    </row>
    <row r="19" spans="1:14" ht="36.75" customHeight="1" x14ac:dyDescent="0.25">
      <c r="A19" s="18"/>
      <c r="B19" s="18"/>
      <c r="C19" s="18"/>
      <c r="D19" s="7" t="s">
        <v>82</v>
      </c>
      <c r="E19" s="19">
        <v>0</v>
      </c>
      <c r="F19" s="6">
        <v>0</v>
      </c>
      <c r="G19" s="6">
        <v>0</v>
      </c>
      <c r="H19" s="6">
        <v>0</v>
      </c>
      <c r="I19" s="6">
        <v>0</v>
      </c>
      <c r="J19" s="6">
        <v>0</v>
      </c>
      <c r="K19" s="6">
        <v>0</v>
      </c>
      <c r="L19" s="6">
        <v>0</v>
      </c>
      <c r="M19" s="6"/>
    </row>
    <row r="20" spans="1:14" ht="54" customHeight="1" x14ac:dyDescent="0.25">
      <c r="A20" s="20"/>
      <c r="B20" s="20"/>
      <c r="C20" s="20"/>
      <c r="D20" s="7" t="s">
        <v>318</v>
      </c>
      <c r="E20" s="19">
        <v>2854.6</v>
      </c>
      <c r="F20" s="6">
        <v>0</v>
      </c>
      <c r="G20" s="6">
        <v>2854.6</v>
      </c>
      <c r="H20" s="6">
        <v>0</v>
      </c>
      <c r="I20" s="6">
        <v>0</v>
      </c>
      <c r="J20" s="6">
        <v>0</v>
      </c>
      <c r="K20" s="6">
        <v>0</v>
      </c>
      <c r="L20" s="6">
        <v>0</v>
      </c>
      <c r="M20" s="6" t="s">
        <v>319</v>
      </c>
    </row>
    <row r="21" spans="1:14" ht="27" customHeight="1" x14ac:dyDescent="0.25">
      <c r="A21" s="14" t="s">
        <v>19</v>
      </c>
      <c r="B21" s="14" t="s">
        <v>56</v>
      </c>
      <c r="C21" s="14" t="s">
        <v>52</v>
      </c>
      <c r="D21" s="15" t="s">
        <v>16</v>
      </c>
      <c r="E21" s="16">
        <f>E22+E23+E24+E25</f>
        <v>59895.9</v>
      </c>
      <c r="F21" s="16">
        <f t="shared" ref="F21:L21" si="2">F22+F23+F24+F25</f>
        <v>0</v>
      </c>
      <c r="G21" s="16">
        <f t="shared" si="2"/>
        <v>59895.9</v>
      </c>
      <c r="H21" s="16">
        <f t="shared" si="2"/>
        <v>0</v>
      </c>
      <c r="I21" s="16">
        <f t="shared" si="2"/>
        <v>0</v>
      </c>
      <c r="J21" s="16">
        <f t="shared" si="2"/>
        <v>0</v>
      </c>
      <c r="K21" s="16">
        <f t="shared" si="2"/>
        <v>0</v>
      </c>
      <c r="L21" s="16">
        <f t="shared" si="2"/>
        <v>0</v>
      </c>
      <c r="M21" s="16"/>
    </row>
    <row r="22" spans="1:14" ht="33.75" customHeight="1" x14ac:dyDescent="0.25">
      <c r="A22" s="18"/>
      <c r="B22" s="18" t="s">
        <v>34</v>
      </c>
      <c r="C22" s="18"/>
      <c r="D22" s="7" t="s">
        <v>12</v>
      </c>
      <c r="E22" s="6">
        <v>0</v>
      </c>
      <c r="F22" s="6">
        <v>0</v>
      </c>
      <c r="G22" s="6">
        <v>0</v>
      </c>
      <c r="H22" s="6">
        <v>0</v>
      </c>
      <c r="I22" s="6">
        <v>0</v>
      </c>
      <c r="J22" s="6">
        <v>0</v>
      </c>
      <c r="K22" s="6">
        <v>0</v>
      </c>
      <c r="L22" s="6">
        <v>0</v>
      </c>
      <c r="M22" s="6"/>
    </row>
    <row r="23" spans="1:14" ht="33.75" customHeight="1" x14ac:dyDescent="0.25">
      <c r="A23" s="18"/>
      <c r="B23" s="18"/>
      <c r="C23" s="18"/>
      <c r="D23" s="7" t="s">
        <v>9</v>
      </c>
      <c r="E23" s="19">
        <v>12321.5</v>
      </c>
      <c r="F23" s="6">
        <v>0</v>
      </c>
      <c r="G23" s="6">
        <v>12321.5</v>
      </c>
      <c r="H23" s="6">
        <v>0</v>
      </c>
      <c r="I23" s="6">
        <v>0</v>
      </c>
      <c r="J23" s="6">
        <v>0</v>
      </c>
      <c r="K23" s="6">
        <v>0</v>
      </c>
      <c r="L23" s="6">
        <v>0</v>
      </c>
      <c r="M23" s="6" t="s">
        <v>33</v>
      </c>
    </row>
    <row r="24" spans="1:14" ht="33.75" customHeight="1" x14ac:dyDescent="0.25">
      <c r="A24" s="18"/>
      <c r="B24" s="18"/>
      <c r="C24" s="18"/>
      <c r="D24" s="7" t="s">
        <v>82</v>
      </c>
      <c r="E24" s="19">
        <v>31694.400000000001</v>
      </c>
      <c r="F24" s="6">
        <v>0</v>
      </c>
      <c r="G24" s="6">
        <v>31694.400000000001</v>
      </c>
      <c r="H24" s="6">
        <v>0</v>
      </c>
      <c r="I24" s="6">
        <v>0</v>
      </c>
      <c r="J24" s="6">
        <v>0</v>
      </c>
      <c r="K24" s="6">
        <v>0</v>
      </c>
      <c r="L24" s="6">
        <v>0</v>
      </c>
      <c r="M24" s="6" t="s">
        <v>33</v>
      </c>
    </row>
    <row r="25" spans="1:14" ht="102.75" customHeight="1" x14ac:dyDescent="0.25">
      <c r="A25" s="20"/>
      <c r="B25" s="20"/>
      <c r="C25" s="20"/>
      <c r="D25" s="7" t="s">
        <v>318</v>
      </c>
      <c r="E25" s="22">
        <v>15880</v>
      </c>
      <c r="F25" s="6">
        <v>0</v>
      </c>
      <c r="G25" s="23">
        <v>15880</v>
      </c>
      <c r="H25" s="6">
        <v>0</v>
      </c>
      <c r="I25" s="6">
        <v>0</v>
      </c>
      <c r="J25" s="6">
        <v>0</v>
      </c>
      <c r="K25" s="6">
        <v>0</v>
      </c>
      <c r="L25" s="6">
        <v>0</v>
      </c>
      <c r="M25" s="6" t="s">
        <v>320</v>
      </c>
    </row>
    <row r="26" spans="1:14" ht="36" customHeight="1" x14ac:dyDescent="0.25">
      <c r="A26" s="14" t="s">
        <v>20</v>
      </c>
      <c r="B26" s="14" t="s">
        <v>57</v>
      </c>
      <c r="C26" s="11" t="s">
        <v>58</v>
      </c>
      <c r="D26" s="15" t="s">
        <v>16</v>
      </c>
      <c r="E26" s="24">
        <f>E27+E28+E29+E30</f>
        <v>18400</v>
      </c>
      <c r="F26" s="24">
        <f t="shared" ref="F26:L26" si="3">F27+F28+F30</f>
        <v>9922.1</v>
      </c>
      <c r="G26" s="24">
        <f t="shared" si="3"/>
        <v>18200</v>
      </c>
      <c r="H26" s="24">
        <f t="shared" si="3"/>
        <v>9722.1</v>
      </c>
      <c r="I26" s="24">
        <f t="shared" si="3"/>
        <v>200</v>
      </c>
      <c r="J26" s="24">
        <f t="shared" si="3"/>
        <v>200</v>
      </c>
      <c r="K26" s="24">
        <f t="shared" si="3"/>
        <v>0</v>
      </c>
      <c r="L26" s="24">
        <f t="shared" si="3"/>
        <v>0</v>
      </c>
      <c r="M26" s="6"/>
    </row>
    <row r="27" spans="1:14" ht="36" customHeight="1" x14ac:dyDescent="0.25">
      <c r="A27" s="18"/>
      <c r="B27" s="18"/>
      <c r="C27" s="11"/>
      <c r="D27" s="7" t="s">
        <v>12</v>
      </c>
      <c r="E27" s="6">
        <f>+G27+I27+K27</f>
        <v>200</v>
      </c>
      <c r="F27" s="6">
        <f>+H27+J27+L27</f>
        <v>200</v>
      </c>
      <c r="G27" s="6">
        <v>0</v>
      </c>
      <c r="H27" s="6">
        <v>0</v>
      </c>
      <c r="I27" s="6">
        <v>200</v>
      </c>
      <c r="J27" s="6">
        <v>200</v>
      </c>
      <c r="K27" s="6">
        <v>0</v>
      </c>
      <c r="L27" s="6">
        <v>0</v>
      </c>
      <c r="M27" s="25" t="s">
        <v>59</v>
      </c>
    </row>
    <row r="28" spans="1:14" ht="36" customHeight="1" x14ac:dyDescent="0.25">
      <c r="A28" s="18"/>
      <c r="B28" s="18"/>
      <c r="C28" s="11"/>
      <c r="D28" s="7" t="s">
        <v>9</v>
      </c>
      <c r="E28" s="6">
        <f>+G28+I28+K28</f>
        <v>18200</v>
      </c>
      <c r="F28" s="6">
        <f t="shared" ref="F28:F30" si="4">+H28+J28+L28</f>
        <v>0</v>
      </c>
      <c r="G28" s="6">
        <v>18200</v>
      </c>
      <c r="H28" s="6">
        <v>0</v>
      </c>
      <c r="I28" s="6">
        <v>0</v>
      </c>
      <c r="J28" s="6">
        <v>0</v>
      </c>
      <c r="K28" s="6">
        <v>0</v>
      </c>
      <c r="L28" s="6">
        <v>0</v>
      </c>
      <c r="M28" s="6" t="s">
        <v>60</v>
      </c>
    </row>
    <row r="29" spans="1:14" ht="36" customHeight="1" x14ac:dyDescent="0.25">
      <c r="A29" s="18"/>
      <c r="B29" s="18"/>
      <c r="C29" s="11"/>
      <c r="D29" s="7" t="s">
        <v>82</v>
      </c>
      <c r="E29" s="6">
        <v>0</v>
      </c>
      <c r="F29" s="6">
        <f t="shared" si="4"/>
        <v>0</v>
      </c>
      <c r="G29" s="6">
        <v>0</v>
      </c>
      <c r="H29" s="6">
        <v>0</v>
      </c>
      <c r="I29" s="6">
        <v>0</v>
      </c>
      <c r="J29" s="6">
        <v>0</v>
      </c>
      <c r="K29" s="6">
        <v>0</v>
      </c>
      <c r="L29" s="6">
        <v>0</v>
      </c>
      <c r="M29" s="6"/>
    </row>
    <row r="30" spans="1:14" ht="36" customHeight="1" x14ac:dyDescent="0.25">
      <c r="A30" s="20"/>
      <c r="B30" s="20"/>
      <c r="C30" s="11"/>
      <c r="D30" s="7" t="s">
        <v>318</v>
      </c>
      <c r="E30" s="6">
        <v>0</v>
      </c>
      <c r="F30" s="6">
        <f t="shared" si="4"/>
        <v>9722.1</v>
      </c>
      <c r="G30" s="6">
        <v>0</v>
      </c>
      <c r="H30" s="6">
        <v>9722.1</v>
      </c>
      <c r="I30" s="6">
        <v>0</v>
      </c>
      <c r="J30" s="6">
        <v>0</v>
      </c>
      <c r="K30" s="6">
        <v>0</v>
      </c>
      <c r="L30" s="6">
        <v>0</v>
      </c>
      <c r="M30" s="6" t="s">
        <v>349</v>
      </c>
      <c r="N30" s="26"/>
    </row>
    <row r="31" spans="1:14" ht="33" customHeight="1" x14ac:dyDescent="0.25">
      <c r="A31" s="14"/>
      <c r="B31" s="27" t="s">
        <v>27</v>
      </c>
      <c r="C31" s="12"/>
      <c r="D31" s="15" t="s">
        <v>290</v>
      </c>
      <c r="E31" s="28">
        <f>E11+E16+E21+E26</f>
        <v>84687</v>
      </c>
      <c r="F31" s="28">
        <f t="shared" ref="F31:L31" si="5">F11+F16+F21+F26</f>
        <v>9922.1</v>
      </c>
      <c r="G31" s="28">
        <f t="shared" si="5"/>
        <v>83950.5</v>
      </c>
      <c r="H31" s="28">
        <f t="shared" si="5"/>
        <v>9722.1</v>
      </c>
      <c r="I31" s="28">
        <f t="shared" si="5"/>
        <v>736.5</v>
      </c>
      <c r="J31" s="28">
        <f t="shared" si="5"/>
        <v>200</v>
      </c>
      <c r="K31" s="28">
        <f t="shared" si="5"/>
        <v>0</v>
      </c>
      <c r="L31" s="28">
        <f t="shared" si="5"/>
        <v>0</v>
      </c>
      <c r="M31" s="6"/>
    </row>
    <row r="32" spans="1:14" ht="33" customHeight="1" x14ac:dyDescent="0.25">
      <c r="A32" s="18"/>
      <c r="B32" s="29"/>
      <c r="C32" s="12"/>
      <c r="D32" s="15" t="s">
        <v>12</v>
      </c>
      <c r="E32" s="28">
        <f t="shared" ref="E32:L32" si="6">E12+E17+E22+E27</f>
        <v>200</v>
      </c>
      <c r="F32" s="28">
        <f t="shared" si="6"/>
        <v>200</v>
      </c>
      <c r="G32" s="28">
        <f t="shared" si="6"/>
        <v>0</v>
      </c>
      <c r="H32" s="28">
        <f t="shared" si="6"/>
        <v>0</v>
      </c>
      <c r="I32" s="28">
        <f t="shared" si="6"/>
        <v>200</v>
      </c>
      <c r="J32" s="28">
        <f t="shared" si="6"/>
        <v>200</v>
      </c>
      <c r="K32" s="28">
        <f t="shared" si="6"/>
        <v>0</v>
      </c>
      <c r="L32" s="28">
        <f t="shared" si="6"/>
        <v>0</v>
      </c>
      <c r="M32" s="25"/>
    </row>
    <row r="33" spans="1:13" ht="41.25" customHeight="1" x14ac:dyDescent="0.25">
      <c r="A33" s="18"/>
      <c r="B33" s="29"/>
      <c r="C33" s="12"/>
      <c r="D33" s="15" t="s">
        <v>9</v>
      </c>
      <c r="E33" s="28">
        <f t="shared" ref="E33:L33" si="7">E13+E18+E23+E28</f>
        <v>33521.5</v>
      </c>
      <c r="F33" s="28">
        <f t="shared" si="7"/>
        <v>0</v>
      </c>
      <c r="G33" s="28">
        <f t="shared" si="7"/>
        <v>33521.5</v>
      </c>
      <c r="H33" s="28">
        <f t="shared" si="7"/>
        <v>0</v>
      </c>
      <c r="I33" s="28">
        <f t="shared" si="7"/>
        <v>0</v>
      </c>
      <c r="J33" s="28">
        <f t="shared" si="7"/>
        <v>0</v>
      </c>
      <c r="K33" s="28">
        <f t="shared" si="7"/>
        <v>0</v>
      </c>
      <c r="L33" s="28">
        <f t="shared" si="7"/>
        <v>0</v>
      </c>
      <c r="M33" s="6"/>
    </row>
    <row r="34" spans="1:13" ht="41.25" customHeight="1" x14ac:dyDescent="0.25">
      <c r="A34" s="18"/>
      <c r="B34" s="29"/>
      <c r="C34" s="12"/>
      <c r="D34" s="15" t="s">
        <v>82</v>
      </c>
      <c r="E34" s="28">
        <f t="shared" ref="E34:L34" si="8">E14+E19+E24+E29</f>
        <v>32230.9</v>
      </c>
      <c r="F34" s="28">
        <f t="shared" si="8"/>
        <v>0</v>
      </c>
      <c r="G34" s="28">
        <f t="shared" si="8"/>
        <v>31694.400000000001</v>
      </c>
      <c r="H34" s="28">
        <f t="shared" si="8"/>
        <v>0</v>
      </c>
      <c r="I34" s="28">
        <f t="shared" si="8"/>
        <v>536.5</v>
      </c>
      <c r="J34" s="28">
        <f t="shared" si="8"/>
        <v>0</v>
      </c>
      <c r="K34" s="28">
        <f t="shared" si="8"/>
        <v>0</v>
      </c>
      <c r="L34" s="28">
        <f t="shared" si="8"/>
        <v>0</v>
      </c>
      <c r="M34" s="6"/>
    </row>
    <row r="35" spans="1:13" ht="41.25" customHeight="1" x14ac:dyDescent="0.25">
      <c r="A35" s="20"/>
      <c r="B35" s="30"/>
      <c r="C35" s="12"/>
      <c r="D35" s="15" t="s">
        <v>318</v>
      </c>
      <c r="E35" s="28">
        <f t="shared" ref="E35:L35" si="9">E15+E20+E25+E30</f>
        <v>18734.599999999999</v>
      </c>
      <c r="F35" s="28">
        <f t="shared" si="9"/>
        <v>9722.1</v>
      </c>
      <c r="G35" s="28">
        <f t="shared" si="9"/>
        <v>18734.599999999999</v>
      </c>
      <c r="H35" s="28">
        <f t="shared" si="9"/>
        <v>9722.1</v>
      </c>
      <c r="I35" s="28">
        <f t="shared" si="9"/>
        <v>0</v>
      </c>
      <c r="J35" s="28">
        <f t="shared" si="9"/>
        <v>0</v>
      </c>
      <c r="K35" s="28">
        <f t="shared" si="9"/>
        <v>0</v>
      </c>
      <c r="L35" s="28">
        <f t="shared" si="9"/>
        <v>0</v>
      </c>
      <c r="M35" s="6"/>
    </row>
    <row r="36" spans="1:13" ht="32.25" customHeight="1" x14ac:dyDescent="0.25">
      <c r="A36" s="31" t="s">
        <v>35</v>
      </c>
      <c r="B36" s="32"/>
      <c r="C36" s="32"/>
      <c r="D36" s="32"/>
      <c r="E36" s="32"/>
      <c r="F36" s="32"/>
      <c r="G36" s="32"/>
      <c r="H36" s="32"/>
      <c r="I36" s="32"/>
      <c r="J36" s="32"/>
      <c r="K36" s="32"/>
      <c r="L36" s="32"/>
      <c r="M36" s="32"/>
    </row>
    <row r="37" spans="1:13" ht="21" customHeight="1" x14ac:dyDescent="0.25">
      <c r="A37" s="33" t="s">
        <v>17</v>
      </c>
      <c r="B37" s="14" t="s">
        <v>70</v>
      </c>
      <c r="C37" s="17" t="s">
        <v>52</v>
      </c>
      <c r="D37" s="15" t="s">
        <v>16</v>
      </c>
      <c r="E37" s="34">
        <f>E42+E47+E52+E57+E62+E67</f>
        <v>356099.80000000005</v>
      </c>
      <c r="F37" s="34">
        <f t="shared" ref="F37:L37" si="10">F42+F47+F52+F57+F62+F67</f>
        <v>100959.40000000001</v>
      </c>
      <c r="G37" s="34">
        <f t="shared" si="10"/>
        <v>318251.7</v>
      </c>
      <c r="H37" s="34">
        <f t="shared" si="10"/>
        <v>43829.799999999996</v>
      </c>
      <c r="I37" s="34">
        <f t="shared" si="10"/>
        <v>37848.1</v>
      </c>
      <c r="J37" s="34">
        <f t="shared" si="10"/>
        <v>7621.6</v>
      </c>
      <c r="K37" s="34">
        <f t="shared" si="10"/>
        <v>0</v>
      </c>
      <c r="L37" s="34">
        <f t="shared" si="10"/>
        <v>0</v>
      </c>
      <c r="M37" s="35"/>
    </row>
    <row r="38" spans="1:13" ht="43.5" customHeight="1" x14ac:dyDescent="0.25">
      <c r="A38" s="36"/>
      <c r="B38" s="18"/>
      <c r="C38" s="37"/>
      <c r="D38" s="15" t="s">
        <v>12</v>
      </c>
      <c r="E38" s="34">
        <f>E43+E48+E53+E58+E63+E68</f>
        <v>20004.099999999999</v>
      </c>
      <c r="F38" s="34">
        <f t="shared" ref="F38:L39" si="11">F43+F48+F53+F58+F63+F68</f>
        <v>19109.599999999999</v>
      </c>
      <c r="G38" s="34">
        <f t="shared" si="11"/>
        <v>18541.900000000001</v>
      </c>
      <c r="H38" s="34">
        <f t="shared" si="11"/>
        <v>17712.8</v>
      </c>
      <c r="I38" s="34">
        <f t="shared" si="11"/>
        <v>1462.2</v>
      </c>
      <c r="J38" s="34">
        <f t="shared" si="11"/>
        <v>1396.8</v>
      </c>
      <c r="K38" s="34">
        <f t="shared" si="11"/>
        <v>0</v>
      </c>
      <c r="L38" s="34">
        <f t="shared" si="11"/>
        <v>0</v>
      </c>
      <c r="M38" s="38"/>
    </row>
    <row r="39" spans="1:13" ht="40.5" customHeight="1" x14ac:dyDescent="0.25">
      <c r="A39" s="36"/>
      <c r="B39" s="18"/>
      <c r="C39" s="37"/>
      <c r="D39" s="15" t="s">
        <v>9</v>
      </c>
      <c r="E39" s="34">
        <f>E44+E49+E54+E59+E64+E69</f>
        <v>194706.30000000002</v>
      </c>
      <c r="F39" s="34">
        <f t="shared" si="11"/>
        <v>78949.100000000006</v>
      </c>
      <c r="G39" s="34">
        <f t="shared" si="11"/>
        <v>169641.60000000001</v>
      </c>
      <c r="H39" s="34">
        <f t="shared" si="11"/>
        <v>24178.799999999999</v>
      </c>
      <c r="I39" s="34">
        <f t="shared" si="11"/>
        <v>25064.7</v>
      </c>
      <c r="J39" s="34">
        <f t="shared" si="11"/>
        <v>5262.3</v>
      </c>
      <c r="K39" s="34">
        <f t="shared" si="11"/>
        <v>0</v>
      </c>
      <c r="L39" s="34">
        <f t="shared" si="11"/>
        <v>0</v>
      </c>
      <c r="M39" s="6"/>
    </row>
    <row r="40" spans="1:13" ht="40.5" customHeight="1" x14ac:dyDescent="0.25">
      <c r="A40" s="36"/>
      <c r="B40" s="18"/>
      <c r="C40" s="37"/>
      <c r="D40" s="15" t="s">
        <v>203</v>
      </c>
      <c r="E40" s="34">
        <f>E45+E50+E55+E60+E65</f>
        <v>3657.5</v>
      </c>
      <c r="F40" s="34">
        <f t="shared" ref="F40:L40" si="12">F45+F50+F55+F60+F65</f>
        <v>400</v>
      </c>
      <c r="G40" s="34">
        <f t="shared" si="12"/>
        <v>0</v>
      </c>
      <c r="H40" s="34">
        <f t="shared" si="12"/>
        <v>0</v>
      </c>
      <c r="I40" s="34">
        <f t="shared" si="12"/>
        <v>3657.5</v>
      </c>
      <c r="J40" s="34">
        <f t="shared" si="12"/>
        <v>400</v>
      </c>
      <c r="K40" s="34">
        <f t="shared" si="12"/>
        <v>0</v>
      </c>
      <c r="L40" s="34">
        <f t="shared" si="12"/>
        <v>0</v>
      </c>
      <c r="M40" s="6"/>
    </row>
    <row r="41" spans="1:13" ht="29.25" customHeight="1" x14ac:dyDescent="0.25">
      <c r="A41" s="39"/>
      <c r="B41" s="20"/>
      <c r="C41" s="37"/>
      <c r="D41" s="15" t="s">
        <v>318</v>
      </c>
      <c r="E41" s="34">
        <f>E46+E51+E56+E61+E66+E71</f>
        <v>135400</v>
      </c>
      <c r="F41" s="34">
        <f t="shared" ref="F41:L41" si="13">F46+F51+F56+F61+F66+F71</f>
        <v>0</v>
      </c>
      <c r="G41" s="34">
        <f t="shared" si="13"/>
        <v>128130</v>
      </c>
      <c r="H41" s="34">
        <f t="shared" si="13"/>
        <v>0</v>
      </c>
      <c r="I41" s="34">
        <f t="shared" si="13"/>
        <v>7270</v>
      </c>
      <c r="J41" s="34">
        <f t="shared" si="13"/>
        <v>0</v>
      </c>
      <c r="K41" s="34">
        <f t="shared" si="13"/>
        <v>0</v>
      </c>
      <c r="L41" s="34">
        <f t="shared" si="13"/>
        <v>0</v>
      </c>
      <c r="M41" s="6"/>
    </row>
    <row r="42" spans="1:13" ht="26.25" customHeight="1" x14ac:dyDescent="0.25">
      <c r="A42" s="21" t="s">
        <v>31</v>
      </c>
      <c r="B42" s="17" t="s">
        <v>293</v>
      </c>
      <c r="C42" s="17" t="s">
        <v>52</v>
      </c>
      <c r="D42" s="16" t="s">
        <v>16</v>
      </c>
      <c r="E42" s="34">
        <f>E43+E44+E45+E46</f>
        <v>99275.700000000012</v>
      </c>
      <c r="F42" s="34">
        <f t="shared" ref="F42:L42" si="14">F43+F44+F45+F46</f>
        <v>98058.700000000012</v>
      </c>
      <c r="G42" s="34">
        <f t="shared" si="14"/>
        <v>92019.200000000012</v>
      </c>
      <c r="H42" s="34">
        <f t="shared" si="14"/>
        <v>41891.599999999999</v>
      </c>
      <c r="I42" s="34">
        <f t="shared" si="14"/>
        <v>7256.5</v>
      </c>
      <c r="J42" s="34">
        <f t="shared" si="14"/>
        <v>6659.1</v>
      </c>
      <c r="K42" s="34">
        <f t="shared" si="14"/>
        <v>0</v>
      </c>
      <c r="L42" s="34">
        <f t="shared" si="14"/>
        <v>0</v>
      </c>
      <c r="M42" s="40"/>
    </row>
    <row r="43" spans="1:13" ht="99" customHeight="1" x14ac:dyDescent="0.25">
      <c r="A43" s="18"/>
      <c r="B43" s="41"/>
      <c r="C43" s="37"/>
      <c r="D43" s="19" t="s">
        <v>12</v>
      </c>
      <c r="E43" s="42">
        <v>20004.099999999999</v>
      </c>
      <c r="F43" s="19">
        <v>19109.599999999999</v>
      </c>
      <c r="G43" s="43">
        <v>18541.900000000001</v>
      </c>
      <c r="H43" s="19">
        <v>17712.8</v>
      </c>
      <c r="I43" s="43">
        <v>1462.2</v>
      </c>
      <c r="J43" s="19">
        <v>1396.8</v>
      </c>
      <c r="K43" s="19">
        <v>0</v>
      </c>
      <c r="L43" s="19">
        <v>0</v>
      </c>
      <c r="M43" s="40" t="s">
        <v>292</v>
      </c>
    </row>
    <row r="44" spans="1:13" ht="48.75" customHeight="1" x14ac:dyDescent="0.25">
      <c r="A44" s="18"/>
      <c r="B44" s="41"/>
      <c r="C44" s="37"/>
      <c r="D44" s="19" t="s">
        <v>9</v>
      </c>
      <c r="E44" s="43">
        <v>79271.600000000006</v>
      </c>
      <c r="F44" s="43">
        <f>H44+J44+49508</f>
        <v>78949.100000000006</v>
      </c>
      <c r="G44" s="43">
        <v>73477.3</v>
      </c>
      <c r="H44" s="43">
        <v>24178.799999999999</v>
      </c>
      <c r="I44" s="19">
        <v>5794.3</v>
      </c>
      <c r="J44" s="43">
        <v>5262.3</v>
      </c>
      <c r="K44" s="19">
        <v>0</v>
      </c>
      <c r="L44" s="19">
        <v>0</v>
      </c>
      <c r="M44" s="19" t="s">
        <v>61</v>
      </c>
    </row>
    <row r="45" spans="1:13" ht="48.75" customHeight="1" x14ac:dyDescent="0.25">
      <c r="A45" s="18"/>
      <c r="B45" s="41"/>
      <c r="C45" s="37"/>
      <c r="D45" s="19" t="s">
        <v>82</v>
      </c>
      <c r="E45" s="44">
        <v>0</v>
      </c>
      <c r="F45" s="44">
        <v>0</v>
      </c>
      <c r="G45" s="44">
        <v>0</v>
      </c>
      <c r="H45" s="44">
        <v>0</v>
      </c>
      <c r="I45" s="44">
        <v>0</v>
      </c>
      <c r="J45" s="44">
        <v>0</v>
      </c>
      <c r="K45" s="44">
        <v>0</v>
      </c>
      <c r="L45" s="19">
        <v>0</v>
      </c>
      <c r="M45" s="19"/>
    </row>
    <row r="46" spans="1:13" ht="35.25" customHeight="1" x14ac:dyDescent="0.25">
      <c r="A46" s="18"/>
      <c r="B46" s="41"/>
      <c r="C46" s="37"/>
      <c r="D46" s="19" t="s">
        <v>318</v>
      </c>
      <c r="E46" s="44">
        <v>0</v>
      </c>
      <c r="F46" s="44">
        <v>0</v>
      </c>
      <c r="G46" s="44">
        <v>0</v>
      </c>
      <c r="H46" s="44">
        <v>0</v>
      </c>
      <c r="I46" s="44">
        <v>0</v>
      </c>
      <c r="J46" s="44">
        <v>0</v>
      </c>
      <c r="K46" s="44">
        <v>0</v>
      </c>
      <c r="L46" s="19">
        <v>0</v>
      </c>
      <c r="M46" s="19"/>
    </row>
    <row r="47" spans="1:13" ht="39" customHeight="1" x14ac:dyDescent="0.25">
      <c r="A47" s="21" t="s">
        <v>68</v>
      </c>
      <c r="B47" s="17" t="s">
        <v>39</v>
      </c>
      <c r="C47" s="17" t="s">
        <v>52</v>
      </c>
      <c r="D47" s="16" t="s">
        <v>16</v>
      </c>
      <c r="E47" s="16">
        <f>E48+E49+E50+E51</f>
        <v>45234.700000000004</v>
      </c>
      <c r="F47" s="16">
        <f t="shared" ref="F47:L47" si="15">F48+F49+F50+F51</f>
        <v>0</v>
      </c>
      <c r="G47" s="16">
        <f t="shared" si="15"/>
        <v>34364.300000000003</v>
      </c>
      <c r="H47" s="16">
        <f t="shared" si="15"/>
        <v>0</v>
      </c>
      <c r="I47" s="16">
        <f t="shared" si="15"/>
        <v>10870.4</v>
      </c>
      <c r="J47" s="16">
        <f t="shared" si="15"/>
        <v>0</v>
      </c>
      <c r="K47" s="16">
        <f t="shared" si="15"/>
        <v>0</v>
      </c>
      <c r="L47" s="16">
        <f t="shared" si="15"/>
        <v>0</v>
      </c>
      <c r="M47" s="40"/>
    </row>
    <row r="48" spans="1:13" ht="29.25" customHeight="1" x14ac:dyDescent="0.25">
      <c r="A48" s="18"/>
      <c r="B48" s="17"/>
      <c r="C48" s="37"/>
      <c r="D48" s="19" t="s">
        <v>12</v>
      </c>
      <c r="E48" s="19">
        <v>0</v>
      </c>
      <c r="F48" s="19">
        <v>0</v>
      </c>
      <c r="G48" s="45">
        <v>0</v>
      </c>
      <c r="H48" s="19">
        <v>0</v>
      </c>
      <c r="I48" s="45">
        <v>0</v>
      </c>
      <c r="J48" s="19">
        <v>0</v>
      </c>
      <c r="K48" s="19">
        <v>0</v>
      </c>
      <c r="L48" s="19">
        <v>0</v>
      </c>
      <c r="M48" s="40"/>
    </row>
    <row r="49" spans="1:13" ht="29.25" customHeight="1" x14ac:dyDescent="0.25">
      <c r="A49" s="18"/>
      <c r="B49" s="17"/>
      <c r="C49" s="37"/>
      <c r="D49" s="19" t="s">
        <v>9</v>
      </c>
      <c r="E49" s="19">
        <f>G49+I49</f>
        <v>45234.700000000004</v>
      </c>
      <c r="F49" s="19">
        <v>0</v>
      </c>
      <c r="G49" s="45">
        <v>34364.300000000003</v>
      </c>
      <c r="H49" s="19">
        <v>0</v>
      </c>
      <c r="I49" s="45">
        <v>10870.4</v>
      </c>
      <c r="J49" s="19">
        <v>0</v>
      </c>
      <c r="K49" s="19">
        <v>0</v>
      </c>
      <c r="L49" s="19">
        <v>0</v>
      </c>
      <c r="M49" s="6" t="s">
        <v>60</v>
      </c>
    </row>
    <row r="50" spans="1:13" ht="29.25" customHeight="1" x14ac:dyDescent="0.25">
      <c r="A50" s="18"/>
      <c r="B50" s="17"/>
      <c r="C50" s="37"/>
      <c r="D50" s="19" t="s">
        <v>82</v>
      </c>
      <c r="E50" s="19">
        <v>0</v>
      </c>
      <c r="F50" s="19">
        <v>0</v>
      </c>
      <c r="G50" s="45">
        <v>0</v>
      </c>
      <c r="H50" s="19">
        <v>0</v>
      </c>
      <c r="I50" s="45">
        <v>0</v>
      </c>
      <c r="J50" s="19">
        <v>0</v>
      </c>
      <c r="K50" s="19">
        <v>0</v>
      </c>
      <c r="L50" s="19">
        <v>0</v>
      </c>
      <c r="M50" s="6"/>
    </row>
    <row r="51" spans="1:13" ht="45.75" customHeight="1" x14ac:dyDescent="0.25">
      <c r="A51" s="20"/>
      <c r="B51" s="17"/>
      <c r="C51" s="37"/>
      <c r="D51" s="19" t="s">
        <v>318</v>
      </c>
      <c r="E51" s="19">
        <v>0</v>
      </c>
      <c r="F51" s="19">
        <v>0</v>
      </c>
      <c r="G51" s="45">
        <v>0</v>
      </c>
      <c r="H51" s="19">
        <v>0</v>
      </c>
      <c r="I51" s="45">
        <v>0</v>
      </c>
      <c r="J51" s="19">
        <v>0</v>
      </c>
      <c r="K51" s="19">
        <v>0</v>
      </c>
      <c r="L51" s="19">
        <v>0</v>
      </c>
      <c r="M51" s="6"/>
    </row>
    <row r="52" spans="1:13" ht="41.25" customHeight="1" x14ac:dyDescent="0.25">
      <c r="A52" s="21" t="s">
        <v>69</v>
      </c>
      <c r="B52" s="17" t="s">
        <v>321</v>
      </c>
      <c r="C52" s="17" t="s">
        <v>52</v>
      </c>
      <c r="D52" s="16" t="s">
        <v>16</v>
      </c>
      <c r="E52" s="46">
        <f>E53+E54+E55+E56</f>
        <v>10900</v>
      </c>
      <c r="F52" s="46">
        <f t="shared" ref="F52:L52" si="16">F53+F54+F55+F56</f>
        <v>400</v>
      </c>
      <c r="G52" s="46">
        <f t="shared" si="16"/>
        <v>9000</v>
      </c>
      <c r="H52" s="46">
        <f t="shared" si="16"/>
        <v>0</v>
      </c>
      <c r="I52" s="46">
        <f t="shared" si="16"/>
        <v>1900</v>
      </c>
      <c r="J52" s="46">
        <f t="shared" si="16"/>
        <v>400</v>
      </c>
      <c r="K52" s="46">
        <f t="shared" si="16"/>
        <v>0</v>
      </c>
      <c r="L52" s="46">
        <f t="shared" si="16"/>
        <v>0</v>
      </c>
      <c r="M52" s="47"/>
    </row>
    <row r="53" spans="1:13" ht="30" customHeight="1" x14ac:dyDescent="0.25">
      <c r="A53" s="48"/>
      <c r="B53" s="17"/>
      <c r="C53" s="37"/>
      <c r="D53" s="19" t="s">
        <v>12</v>
      </c>
      <c r="E53" s="44">
        <v>0</v>
      </c>
      <c r="F53" s="44">
        <v>0</v>
      </c>
      <c r="G53" s="44">
        <v>0</v>
      </c>
      <c r="H53" s="44">
        <v>0</v>
      </c>
      <c r="I53" s="44">
        <v>0</v>
      </c>
      <c r="J53" s="44">
        <v>0</v>
      </c>
      <c r="K53" s="19">
        <v>0</v>
      </c>
      <c r="L53" s="19">
        <v>0</v>
      </c>
      <c r="M53" s="47"/>
    </row>
    <row r="54" spans="1:13" ht="28.5" customHeight="1" x14ac:dyDescent="0.25">
      <c r="A54" s="48"/>
      <c r="B54" s="17"/>
      <c r="C54" s="37"/>
      <c r="D54" s="19" t="s">
        <v>9</v>
      </c>
      <c r="E54" s="44">
        <v>0</v>
      </c>
      <c r="F54" s="44">
        <v>0</v>
      </c>
      <c r="G54" s="44">
        <v>0</v>
      </c>
      <c r="H54" s="44">
        <v>0</v>
      </c>
      <c r="I54" s="44">
        <v>0</v>
      </c>
      <c r="J54" s="44">
        <v>0</v>
      </c>
      <c r="K54" s="19">
        <v>0</v>
      </c>
      <c r="L54" s="19">
        <v>0</v>
      </c>
      <c r="M54" s="47"/>
    </row>
    <row r="55" spans="1:13" ht="79.5" customHeight="1" x14ac:dyDescent="0.25">
      <c r="A55" s="48"/>
      <c r="B55" s="17"/>
      <c r="C55" s="37"/>
      <c r="D55" s="19" t="s">
        <v>82</v>
      </c>
      <c r="E55" s="44">
        <v>900</v>
      </c>
      <c r="F55" s="44">
        <v>400</v>
      </c>
      <c r="G55" s="44">
        <v>0</v>
      </c>
      <c r="H55" s="44">
        <v>0</v>
      </c>
      <c r="I55" s="44">
        <v>900</v>
      </c>
      <c r="J55" s="44">
        <v>400</v>
      </c>
      <c r="K55" s="19">
        <v>0</v>
      </c>
      <c r="L55" s="19">
        <v>0</v>
      </c>
      <c r="M55" s="47" t="s">
        <v>322</v>
      </c>
    </row>
    <row r="56" spans="1:13" ht="93" customHeight="1" x14ac:dyDescent="0.25">
      <c r="A56" s="18"/>
      <c r="B56" s="17"/>
      <c r="C56" s="37"/>
      <c r="D56" s="19" t="s">
        <v>318</v>
      </c>
      <c r="E56" s="44">
        <v>10000</v>
      </c>
      <c r="F56" s="44">
        <v>0</v>
      </c>
      <c r="G56" s="44">
        <v>9000</v>
      </c>
      <c r="H56" s="44">
        <v>0</v>
      </c>
      <c r="I56" s="44">
        <v>1000</v>
      </c>
      <c r="J56" s="44">
        <v>0</v>
      </c>
      <c r="K56" s="19">
        <v>0</v>
      </c>
      <c r="L56" s="19">
        <v>0</v>
      </c>
      <c r="M56" s="47" t="s">
        <v>323</v>
      </c>
    </row>
    <row r="57" spans="1:13" ht="32.25" customHeight="1" x14ac:dyDescent="0.25">
      <c r="A57" s="14" t="s">
        <v>81</v>
      </c>
      <c r="B57" s="14" t="s">
        <v>38</v>
      </c>
      <c r="C57" s="17" t="s">
        <v>52</v>
      </c>
      <c r="D57" s="16" t="s">
        <v>16</v>
      </c>
      <c r="E57" s="16">
        <f>E58+E59+E60+E61</f>
        <v>70200</v>
      </c>
      <c r="F57" s="16">
        <f t="shared" ref="F57:L57" si="17">F58+F59+F60+F61</f>
        <v>0</v>
      </c>
      <c r="G57" s="16">
        <f t="shared" si="17"/>
        <v>61800</v>
      </c>
      <c r="H57" s="16">
        <f t="shared" si="17"/>
        <v>0</v>
      </c>
      <c r="I57" s="16">
        <f t="shared" si="17"/>
        <v>8400</v>
      </c>
      <c r="J57" s="16">
        <f t="shared" si="17"/>
        <v>0</v>
      </c>
      <c r="K57" s="16">
        <f t="shared" si="17"/>
        <v>0</v>
      </c>
      <c r="L57" s="16">
        <f t="shared" si="17"/>
        <v>0</v>
      </c>
      <c r="M57" s="47"/>
    </row>
    <row r="58" spans="1:13" ht="32.25" customHeight="1" x14ac:dyDescent="0.25">
      <c r="A58" s="18"/>
      <c r="B58" s="18"/>
      <c r="C58" s="37"/>
      <c r="D58" s="19" t="s">
        <v>12</v>
      </c>
      <c r="E58" s="19">
        <v>0</v>
      </c>
      <c r="F58" s="19">
        <v>0</v>
      </c>
      <c r="G58" s="45">
        <v>0</v>
      </c>
      <c r="H58" s="19">
        <v>0</v>
      </c>
      <c r="I58" s="45">
        <v>0</v>
      </c>
      <c r="J58" s="19">
        <v>0</v>
      </c>
      <c r="K58" s="19">
        <v>0</v>
      </c>
      <c r="L58" s="19">
        <v>0</v>
      </c>
      <c r="M58" s="47"/>
    </row>
    <row r="59" spans="1:13" ht="32.25" customHeight="1" x14ac:dyDescent="0.25">
      <c r="A59" s="18"/>
      <c r="B59" s="18"/>
      <c r="C59" s="37"/>
      <c r="D59" s="19" t="s">
        <v>9</v>
      </c>
      <c r="E59" s="19">
        <f>G59+I59</f>
        <v>70200</v>
      </c>
      <c r="F59" s="19">
        <v>0</v>
      </c>
      <c r="G59" s="45">
        <v>61800</v>
      </c>
      <c r="H59" s="19">
        <v>0</v>
      </c>
      <c r="I59" s="45">
        <v>8400</v>
      </c>
      <c r="J59" s="19">
        <v>0</v>
      </c>
      <c r="K59" s="19">
        <v>0</v>
      </c>
      <c r="L59" s="19">
        <v>0</v>
      </c>
      <c r="M59" s="6" t="s">
        <v>60</v>
      </c>
    </row>
    <row r="60" spans="1:13" ht="32.25" customHeight="1" x14ac:dyDescent="0.25">
      <c r="A60" s="18"/>
      <c r="B60" s="18"/>
      <c r="C60" s="37"/>
      <c r="D60" s="19" t="s">
        <v>82</v>
      </c>
      <c r="E60" s="19">
        <v>0</v>
      </c>
      <c r="F60" s="19">
        <v>0</v>
      </c>
      <c r="G60" s="45">
        <v>0</v>
      </c>
      <c r="H60" s="19">
        <v>0</v>
      </c>
      <c r="I60" s="45">
        <v>0</v>
      </c>
      <c r="J60" s="19">
        <v>0</v>
      </c>
      <c r="K60" s="19">
        <v>0</v>
      </c>
      <c r="L60" s="19">
        <v>0</v>
      </c>
      <c r="M60" s="6"/>
    </row>
    <row r="61" spans="1:13" ht="32.25" customHeight="1" x14ac:dyDescent="0.25">
      <c r="A61" s="20"/>
      <c r="B61" s="20"/>
      <c r="C61" s="37"/>
      <c r="D61" s="19" t="s">
        <v>318</v>
      </c>
      <c r="E61" s="19">
        <v>0</v>
      </c>
      <c r="F61" s="19">
        <v>0</v>
      </c>
      <c r="G61" s="45">
        <v>0</v>
      </c>
      <c r="H61" s="19">
        <v>0</v>
      </c>
      <c r="I61" s="45">
        <v>0</v>
      </c>
      <c r="J61" s="19">
        <v>0</v>
      </c>
      <c r="K61" s="19">
        <v>0</v>
      </c>
      <c r="L61" s="19">
        <v>0</v>
      </c>
      <c r="M61" s="6"/>
    </row>
    <row r="62" spans="1:13" ht="32.25" customHeight="1" x14ac:dyDescent="0.25">
      <c r="A62" s="14" t="s">
        <v>217</v>
      </c>
      <c r="B62" s="14" t="s">
        <v>295</v>
      </c>
      <c r="C62" s="17" t="s">
        <v>52</v>
      </c>
      <c r="D62" s="16" t="s">
        <v>16</v>
      </c>
      <c r="E62" s="16">
        <f>E63+E64+E65+E66</f>
        <v>128157.5</v>
      </c>
      <c r="F62" s="16">
        <f t="shared" ref="F62:L62" si="18">F63+F64+F65+F66</f>
        <v>0</v>
      </c>
      <c r="G62" s="16">
        <f t="shared" si="18"/>
        <v>119130</v>
      </c>
      <c r="H62" s="16">
        <f t="shared" si="18"/>
        <v>0</v>
      </c>
      <c r="I62" s="16">
        <f t="shared" si="18"/>
        <v>9027.5</v>
      </c>
      <c r="J62" s="16">
        <f t="shared" si="18"/>
        <v>0</v>
      </c>
      <c r="K62" s="16">
        <f t="shared" si="18"/>
        <v>0</v>
      </c>
      <c r="L62" s="16">
        <f t="shared" si="18"/>
        <v>0</v>
      </c>
      <c r="M62" s="47"/>
    </row>
    <row r="63" spans="1:13" ht="32.25" customHeight="1" x14ac:dyDescent="0.25">
      <c r="A63" s="18"/>
      <c r="B63" s="18"/>
      <c r="C63" s="37"/>
      <c r="D63" s="19" t="s">
        <v>12</v>
      </c>
      <c r="E63" s="19">
        <v>0</v>
      </c>
      <c r="F63" s="19">
        <v>0</v>
      </c>
      <c r="G63" s="45">
        <v>0</v>
      </c>
      <c r="H63" s="19">
        <v>0</v>
      </c>
      <c r="I63" s="45">
        <v>0</v>
      </c>
      <c r="J63" s="19">
        <v>0</v>
      </c>
      <c r="K63" s="19">
        <v>0</v>
      </c>
      <c r="L63" s="19">
        <v>0</v>
      </c>
      <c r="M63" s="47"/>
    </row>
    <row r="64" spans="1:13" ht="32.25" customHeight="1" x14ac:dyDescent="0.25">
      <c r="A64" s="18"/>
      <c r="B64" s="18"/>
      <c r="C64" s="37"/>
      <c r="D64" s="19" t="s">
        <v>9</v>
      </c>
      <c r="E64" s="19">
        <v>0</v>
      </c>
      <c r="F64" s="19">
        <v>0</v>
      </c>
      <c r="G64" s="45">
        <v>0</v>
      </c>
      <c r="H64" s="19">
        <v>0</v>
      </c>
      <c r="I64" s="45">
        <v>0</v>
      </c>
      <c r="J64" s="19">
        <v>0</v>
      </c>
      <c r="K64" s="19">
        <v>0</v>
      </c>
      <c r="L64" s="19">
        <v>0</v>
      </c>
      <c r="M64" s="47"/>
    </row>
    <row r="65" spans="1:13" ht="32.25" customHeight="1" x14ac:dyDescent="0.25">
      <c r="A65" s="18"/>
      <c r="B65" s="18"/>
      <c r="C65" s="37"/>
      <c r="D65" s="19" t="s">
        <v>82</v>
      </c>
      <c r="E65" s="19">
        <v>2757.5</v>
      </c>
      <c r="F65" s="19">
        <v>0</v>
      </c>
      <c r="G65" s="45">
        <v>0</v>
      </c>
      <c r="H65" s="19">
        <v>0</v>
      </c>
      <c r="I65" s="45">
        <v>2757.5</v>
      </c>
      <c r="J65" s="19">
        <v>0</v>
      </c>
      <c r="K65" s="19">
        <v>0</v>
      </c>
      <c r="L65" s="19">
        <v>0</v>
      </c>
      <c r="M65" s="47" t="s">
        <v>296</v>
      </c>
    </row>
    <row r="66" spans="1:13" ht="32.25" customHeight="1" x14ac:dyDescent="0.25">
      <c r="A66" s="20"/>
      <c r="B66" s="20"/>
      <c r="C66" s="37"/>
      <c r="D66" s="19" t="s">
        <v>318</v>
      </c>
      <c r="E66" s="19">
        <v>125400</v>
      </c>
      <c r="F66" s="19">
        <v>0</v>
      </c>
      <c r="G66" s="45">
        <v>119130</v>
      </c>
      <c r="H66" s="19">
        <v>0</v>
      </c>
      <c r="I66" s="45">
        <v>6270</v>
      </c>
      <c r="J66" s="19">
        <v>0</v>
      </c>
      <c r="K66" s="19">
        <v>0</v>
      </c>
      <c r="L66" s="19">
        <v>0</v>
      </c>
      <c r="M66" s="6" t="s">
        <v>60</v>
      </c>
    </row>
    <row r="67" spans="1:13" ht="24" customHeight="1" x14ac:dyDescent="0.25">
      <c r="A67" s="14" t="s">
        <v>219</v>
      </c>
      <c r="B67" s="14" t="s">
        <v>294</v>
      </c>
      <c r="C67" s="17" t="s">
        <v>52</v>
      </c>
      <c r="D67" s="16" t="s">
        <v>16</v>
      </c>
      <c r="E67" s="16">
        <f>E68+E69+E70+E71</f>
        <v>2331.9</v>
      </c>
      <c r="F67" s="16">
        <f t="shared" ref="F67:L67" si="19">F68+F69+F70+F71</f>
        <v>2500.6999999999998</v>
      </c>
      <c r="G67" s="16">
        <f t="shared" si="19"/>
        <v>1938.2</v>
      </c>
      <c r="H67" s="16">
        <f t="shared" si="19"/>
        <v>1938.2</v>
      </c>
      <c r="I67" s="16">
        <f t="shared" si="19"/>
        <v>393.7</v>
      </c>
      <c r="J67" s="16">
        <f t="shared" si="19"/>
        <v>562.5</v>
      </c>
      <c r="K67" s="16">
        <f t="shared" si="19"/>
        <v>0</v>
      </c>
      <c r="L67" s="16">
        <f t="shared" si="19"/>
        <v>0</v>
      </c>
      <c r="M67" s="47"/>
    </row>
    <row r="68" spans="1:13" ht="26.25" customHeight="1" x14ac:dyDescent="0.25">
      <c r="A68" s="18"/>
      <c r="B68" s="18"/>
      <c r="C68" s="37"/>
      <c r="D68" s="19" t="s">
        <v>12</v>
      </c>
      <c r="E68" s="19">
        <v>0</v>
      </c>
      <c r="F68" s="19">
        <v>0</v>
      </c>
      <c r="G68" s="45">
        <v>0</v>
      </c>
      <c r="H68" s="19">
        <v>0</v>
      </c>
      <c r="I68" s="45">
        <v>0</v>
      </c>
      <c r="J68" s="19">
        <v>0</v>
      </c>
      <c r="K68" s="19">
        <v>0</v>
      </c>
      <c r="L68" s="19">
        <v>0</v>
      </c>
      <c r="M68" s="47"/>
    </row>
    <row r="69" spans="1:13" ht="26.25" customHeight="1" x14ac:dyDescent="0.25">
      <c r="A69" s="18"/>
      <c r="B69" s="18"/>
      <c r="C69" s="37"/>
      <c r="D69" s="19" t="s">
        <v>9</v>
      </c>
      <c r="E69" s="19">
        <v>0</v>
      </c>
      <c r="F69" s="19">
        <v>0</v>
      </c>
      <c r="G69" s="45">
        <v>0</v>
      </c>
      <c r="H69" s="19">
        <v>0</v>
      </c>
      <c r="I69" s="45">
        <v>0</v>
      </c>
      <c r="J69" s="19">
        <v>0</v>
      </c>
      <c r="K69" s="19">
        <v>0</v>
      </c>
      <c r="L69" s="19">
        <v>0</v>
      </c>
      <c r="M69" s="6"/>
    </row>
    <row r="70" spans="1:13" ht="26.25" customHeight="1" x14ac:dyDescent="0.25">
      <c r="A70" s="18"/>
      <c r="B70" s="18"/>
      <c r="C70" s="37"/>
      <c r="D70" s="19" t="s">
        <v>82</v>
      </c>
      <c r="E70" s="19">
        <v>2331.9</v>
      </c>
      <c r="F70" s="19">
        <f>H70+J70</f>
        <v>2500.6999999999998</v>
      </c>
      <c r="G70" s="45">
        <v>1938.2</v>
      </c>
      <c r="H70" s="19">
        <v>1938.2</v>
      </c>
      <c r="I70" s="45">
        <v>393.7</v>
      </c>
      <c r="J70" s="19">
        <v>562.5</v>
      </c>
      <c r="K70" s="19">
        <v>0</v>
      </c>
      <c r="L70" s="19">
        <v>0</v>
      </c>
      <c r="M70" s="6"/>
    </row>
    <row r="71" spans="1:13" ht="26.25" customHeight="1" x14ac:dyDescent="0.25">
      <c r="A71" s="20"/>
      <c r="B71" s="20"/>
      <c r="C71" s="37"/>
      <c r="D71" s="19" t="s">
        <v>318</v>
      </c>
      <c r="E71" s="19">
        <v>0</v>
      </c>
      <c r="F71" s="19">
        <v>0</v>
      </c>
      <c r="G71" s="19">
        <v>0</v>
      </c>
      <c r="H71" s="19">
        <v>0</v>
      </c>
      <c r="I71" s="19">
        <v>0</v>
      </c>
      <c r="J71" s="19">
        <v>0</v>
      </c>
      <c r="K71" s="19">
        <v>0</v>
      </c>
      <c r="L71" s="19">
        <v>0</v>
      </c>
      <c r="M71" s="6"/>
    </row>
    <row r="72" spans="1:13" ht="62.25" customHeight="1" x14ac:dyDescent="0.25">
      <c r="A72" s="13" t="s">
        <v>18</v>
      </c>
      <c r="B72" s="14" t="s">
        <v>62</v>
      </c>
      <c r="C72" s="17" t="s">
        <v>36</v>
      </c>
      <c r="D72" s="16" t="s">
        <v>291</v>
      </c>
      <c r="E72" s="34">
        <f>E77+E82+E87+E92</f>
        <v>550423.56000000006</v>
      </c>
      <c r="F72" s="34">
        <f t="shared" ref="F72:L72" si="20">F77+F82+F87+F92</f>
        <v>148850.87</v>
      </c>
      <c r="G72" s="34">
        <f t="shared" si="20"/>
        <v>482451.15</v>
      </c>
      <c r="H72" s="34">
        <f t="shared" si="20"/>
        <v>129186.9</v>
      </c>
      <c r="I72" s="34">
        <f t="shared" si="20"/>
        <v>67972.179999999993</v>
      </c>
      <c r="J72" s="34">
        <f t="shared" si="20"/>
        <v>19663.97</v>
      </c>
      <c r="K72" s="34">
        <f t="shared" si="20"/>
        <v>0</v>
      </c>
      <c r="L72" s="34">
        <f t="shared" si="20"/>
        <v>0</v>
      </c>
      <c r="M72" s="49"/>
    </row>
    <row r="73" spans="1:13" ht="43.5" customHeight="1" x14ac:dyDescent="0.25">
      <c r="A73" s="13"/>
      <c r="B73" s="18"/>
      <c r="C73" s="37"/>
      <c r="D73" s="16" t="s">
        <v>12</v>
      </c>
      <c r="E73" s="34">
        <f t="shared" ref="E73:L76" si="21">E78+E83+E88+E93</f>
        <v>50427.380000000005</v>
      </c>
      <c r="F73" s="34">
        <f t="shared" si="21"/>
        <v>16882.87</v>
      </c>
      <c r="G73" s="34">
        <f t="shared" si="21"/>
        <v>44479.43</v>
      </c>
      <c r="H73" s="34">
        <f t="shared" si="21"/>
        <v>14885.5</v>
      </c>
      <c r="I73" s="34">
        <f t="shared" si="21"/>
        <v>5947.72</v>
      </c>
      <c r="J73" s="34">
        <f t="shared" si="21"/>
        <v>1997.3700000000001</v>
      </c>
      <c r="K73" s="34">
        <f t="shared" si="21"/>
        <v>0</v>
      </c>
      <c r="L73" s="34">
        <f t="shared" si="21"/>
        <v>0</v>
      </c>
      <c r="M73" s="49"/>
    </row>
    <row r="74" spans="1:13" ht="43.5" customHeight="1" x14ac:dyDescent="0.25">
      <c r="A74" s="13"/>
      <c r="B74" s="18"/>
      <c r="C74" s="37"/>
      <c r="D74" s="16" t="s">
        <v>9</v>
      </c>
      <c r="E74" s="34">
        <f t="shared" si="21"/>
        <v>201987.68</v>
      </c>
      <c r="F74" s="34">
        <f t="shared" si="21"/>
        <v>127001.60000000001</v>
      </c>
      <c r="G74" s="34">
        <f t="shared" si="21"/>
        <v>177871.72</v>
      </c>
      <c r="H74" s="34">
        <f t="shared" si="21"/>
        <v>114301.4</v>
      </c>
      <c r="I74" s="34">
        <f t="shared" si="21"/>
        <v>24115.96</v>
      </c>
      <c r="J74" s="34">
        <f t="shared" si="21"/>
        <v>12700.2</v>
      </c>
      <c r="K74" s="34">
        <f t="shared" si="21"/>
        <v>0</v>
      </c>
      <c r="L74" s="34">
        <f t="shared" si="21"/>
        <v>0</v>
      </c>
      <c r="M74" s="49"/>
    </row>
    <row r="75" spans="1:13" ht="43.5" customHeight="1" x14ac:dyDescent="0.25">
      <c r="A75" s="13"/>
      <c r="B75" s="18"/>
      <c r="C75" s="37"/>
      <c r="D75" s="16" t="s">
        <v>82</v>
      </c>
      <c r="E75" s="34">
        <f t="shared" si="21"/>
        <v>6408.5</v>
      </c>
      <c r="F75" s="34">
        <f t="shared" si="21"/>
        <v>4966.3999999999996</v>
      </c>
      <c r="G75" s="34">
        <f t="shared" si="21"/>
        <v>0</v>
      </c>
      <c r="H75" s="34">
        <f t="shared" si="21"/>
        <v>0</v>
      </c>
      <c r="I75" s="34">
        <f t="shared" si="21"/>
        <v>6408.5</v>
      </c>
      <c r="J75" s="34">
        <f t="shared" si="21"/>
        <v>4966.3999999999996</v>
      </c>
      <c r="K75" s="34">
        <f t="shared" si="21"/>
        <v>0</v>
      </c>
      <c r="L75" s="34">
        <f t="shared" si="21"/>
        <v>0</v>
      </c>
      <c r="M75" s="49"/>
    </row>
    <row r="76" spans="1:13" ht="30.75" customHeight="1" x14ac:dyDescent="0.25">
      <c r="A76" s="13"/>
      <c r="B76" s="20"/>
      <c r="C76" s="37"/>
      <c r="D76" s="16" t="s">
        <v>318</v>
      </c>
      <c r="E76" s="34">
        <f t="shared" si="21"/>
        <v>291600</v>
      </c>
      <c r="F76" s="34">
        <f t="shared" si="21"/>
        <v>0</v>
      </c>
      <c r="G76" s="34">
        <f t="shared" si="21"/>
        <v>260100</v>
      </c>
      <c r="H76" s="34">
        <f t="shared" si="21"/>
        <v>0</v>
      </c>
      <c r="I76" s="34">
        <f t="shared" si="21"/>
        <v>31500</v>
      </c>
      <c r="J76" s="34">
        <f t="shared" si="21"/>
        <v>0</v>
      </c>
      <c r="K76" s="34">
        <f t="shared" si="21"/>
        <v>0</v>
      </c>
      <c r="L76" s="34">
        <f t="shared" si="21"/>
        <v>0</v>
      </c>
      <c r="M76" s="49"/>
    </row>
    <row r="77" spans="1:13" ht="44.25" customHeight="1" x14ac:dyDescent="0.25">
      <c r="A77" s="21" t="s">
        <v>63</v>
      </c>
      <c r="B77" s="14" t="s">
        <v>298</v>
      </c>
      <c r="C77" s="17" t="s">
        <v>36</v>
      </c>
      <c r="D77" s="16" t="s">
        <v>16</v>
      </c>
      <c r="E77" s="34">
        <f>E78+E79+E80+E81</f>
        <v>410359.02</v>
      </c>
      <c r="F77" s="34">
        <f t="shared" ref="F77:L77" si="22">F78+F79+F80+F81</f>
        <v>15200.4</v>
      </c>
      <c r="G77" s="34">
        <f t="shared" si="22"/>
        <v>361561.31</v>
      </c>
      <c r="H77" s="34">
        <f t="shared" si="22"/>
        <v>9036.6</v>
      </c>
      <c r="I77" s="34">
        <f t="shared" si="22"/>
        <v>48797.71</v>
      </c>
      <c r="J77" s="34">
        <f t="shared" si="22"/>
        <v>6163.7999999999993</v>
      </c>
      <c r="K77" s="34">
        <f t="shared" si="22"/>
        <v>0</v>
      </c>
      <c r="L77" s="34">
        <f t="shared" si="22"/>
        <v>0</v>
      </c>
      <c r="M77" s="40"/>
    </row>
    <row r="78" spans="1:13" ht="84" customHeight="1" x14ac:dyDescent="0.25">
      <c r="A78" s="18"/>
      <c r="B78" s="18"/>
      <c r="C78" s="37"/>
      <c r="D78" s="19" t="s">
        <v>12</v>
      </c>
      <c r="E78" s="45">
        <f>+G78+I78+K78</f>
        <v>40232.68</v>
      </c>
      <c r="F78" s="19">
        <f>+H78+J78+L78</f>
        <v>10234</v>
      </c>
      <c r="G78" s="40">
        <v>35511.46</v>
      </c>
      <c r="H78" s="40">
        <v>9036.6</v>
      </c>
      <c r="I78" s="40">
        <v>4721.22</v>
      </c>
      <c r="J78" s="19">
        <v>1197.4000000000001</v>
      </c>
      <c r="K78" s="19">
        <v>0</v>
      </c>
      <c r="L78" s="19">
        <v>0</v>
      </c>
      <c r="M78" s="6" t="s">
        <v>65</v>
      </c>
    </row>
    <row r="79" spans="1:13" ht="42.75" customHeight="1" x14ac:dyDescent="0.25">
      <c r="A79" s="18"/>
      <c r="B79" s="18"/>
      <c r="C79" s="37"/>
      <c r="D79" s="19" t="s">
        <v>9</v>
      </c>
      <c r="E79" s="45">
        <f>+G79+I79+K79</f>
        <v>74717.840000000011</v>
      </c>
      <c r="F79" s="19">
        <f>+H79+J79+L79</f>
        <v>0</v>
      </c>
      <c r="G79" s="19">
        <v>65949.850000000006</v>
      </c>
      <c r="H79" s="44">
        <v>0</v>
      </c>
      <c r="I79" s="19">
        <v>8767.99</v>
      </c>
      <c r="J79" s="43">
        <v>0</v>
      </c>
      <c r="K79" s="19">
        <v>0</v>
      </c>
      <c r="L79" s="19">
        <v>0</v>
      </c>
      <c r="M79" s="6" t="s">
        <v>60</v>
      </c>
    </row>
    <row r="80" spans="1:13" ht="42.75" customHeight="1" x14ac:dyDescent="0.25">
      <c r="A80" s="18"/>
      <c r="B80" s="18"/>
      <c r="C80" s="37"/>
      <c r="D80" s="19" t="s">
        <v>82</v>
      </c>
      <c r="E80" s="45">
        <v>6408.5</v>
      </c>
      <c r="F80" s="19">
        <f>+H80+J80+L80</f>
        <v>4966.3999999999996</v>
      </c>
      <c r="G80" s="19">
        <v>0</v>
      </c>
      <c r="H80" s="19">
        <v>0</v>
      </c>
      <c r="I80" s="19">
        <v>6408.5</v>
      </c>
      <c r="J80" s="43">
        <v>4966.3999999999996</v>
      </c>
      <c r="K80" s="19">
        <v>0</v>
      </c>
      <c r="L80" s="19">
        <v>0</v>
      </c>
      <c r="M80" s="6" t="s">
        <v>297</v>
      </c>
    </row>
    <row r="81" spans="1:13" ht="30" x14ac:dyDescent="0.25">
      <c r="A81" s="20"/>
      <c r="B81" s="20"/>
      <c r="C81" s="37"/>
      <c r="D81" s="19" t="s">
        <v>318</v>
      </c>
      <c r="E81" s="45">
        <v>289000</v>
      </c>
      <c r="F81" s="19">
        <v>0</v>
      </c>
      <c r="G81" s="19">
        <v>260100</v>
      </c>
      <c r="H81" s="19">
        <v>0</v>
      </c>
      <c r="I81" s="19">
        <v>28900</v>
      </c>
      <c r="J81" s="44">
        <v>0</v>
      </c>
      <c r="K81" s="19">
        <v>0</v>
      </c>
      <c r="L81" s="19">
        <v>0</v>
      </c>
      <c r="M81" s="6" t="s">
        <v>60</v>
      </c>
    </row>
    <row r="82" spans="1:13" x14ac:dyDescent="0.25">
      <c r="A82" s="21" t="s">
        <v>64</v>
      </c>
      <c r="B82" s="17" t="s">
        <v>200</v>
      </c>
      <c r="C82" s="17" t="s">
        <v>37</v>
      </c>
      <c r="D82" s="16" t="s">
        <v>16</v>
      </c>
      <c r="E82" s="35">
        <f>E83+E84+E85+E86</f>
        <v>137464.54</v>
      </c>
      <c r="F82" s="35">
        <f t="shared" ref="F82:L82" si="23">F83+F84+F85+F86</f>
        <v>133650.47</v>
      </c>
      <c r="G82" s="35">
        <f t="shared" si="23"/>
        <v>120889.84</v>
      </c>
      <c r="H82" s="35">
        <f t="shared" si="23"/>
        <v>120150.29999999999</v>
      </c>
      <c r="I82" s="35">
        <f t="shared" si="23"/>
        <v>16574.47</v>
      </c>
      <c r="J82" s="35">
        <f t="shared" si="23"/>
        <v>13500.17</v>
      </c>
      <c r="K82" s="35">
        <f t="shared" si="23"/>
        <v>0</v>
      </c>
      <c r="L82" s="35">
        <f t="shared" si="23"/>
        <v>0</v>
      </c>
      <c r="M82" s="6"/>
    </row>
    <row r="83" spans="1:13" ht="53.25" customHeight="1" x14ac:dyDescent="0.25">
      <c r="A83" s="18"/>
      <c r="B83" s="41"/>
      <c r="C83" s="37"/>
      <c r="D83" s="19" t="s">
        <v>12</v>
      </c>
      <c r="E83" s="45">
        <v>10194.700000000001</v>
      </c>
      <c r="F83" s="19">
        <v>6648.87</v>
      </c>
      <c r="G83" s="19">
        <v>8967.9699999999993</v>
      </c>
      <c r="H83" s="43">
        <v>5848.9</v>
      </c>
      <c r="I83" s="19">
        <v>1226.5</v>
      </c>
      <c r="J83" s="43">
        <v>799.97</v>
      </c>
      <c r="K83" s="19">
        <v>0</v>
      </c>
      <c r="L83" s="19">
        <v>0</v>
      </c>
      <c r="M83" s="6" t="s">
        <v>310</v>
      </c>
    </row>
    <row r="84" spans="1:13" ht="74.25" customHeight="1" x14ac:dyDescent="0.25">
      <c r="A84" s="18"/>
      <c r="B84" s="41"/>
      <c r="C84" s="37"/>
      <c r="D84" s="19" t="s">
        <v>9</v>
      </c>
      <c r="E84" s="45">
        <v>127269.84</v>
      </c>
      <c r="F84" s="19">
        <v>127001.60000000001</v>
      </c>
      <c r="G84" s="19">
        <v>111921.87</v>
      </c>
      <c r="H84" s="43">
        <v>114301.4</v>
      </c>
      <c r="I84" s="19">
        <v>15347.97</v>
      </c>
      <c r="J84" s="43">
        <v>12700.2</v>
      </c>
      <c r="K84" s="19">
        <v>0</v>
      </c>
      <c r="L84" s="19">
        <v>0</v>
      </c>
      <c r="M84" s="6" t="s">
        <v>343</v>
      </c>
    </row>
    <row r="85" spans="1:13" x14ac:dyDescent="0.25">
      <c r="A85" s="18"/>
      <c r="B85" s="41"/>
      <c r="C85" s="37"/>
      <c r="D85" s="19" t="s">
        <v>82</v>
      </c>
      <c r="E85" s="45">
        <v>0</v>
      </c>
      <c r="F85" s="19">
        <v>0</v>
      </c>
      <c r="G85" s="19">
        <v>0</v>
      </c>
      <c r="H85" s="19">
        <v>0</v>
      </c>
      <c r="I85" s="19">
        <v>0</v>
      </c>
      <c r="J85" s="19">
        <v>0</v>
      </c>
      <c r="K85" s="19">
        <v>0</v>
      </c>
      <c r="L85" s="19">
        <v>0</v>
      </c>
      <c r="M85" s="6"/>
    </row>
    <row r="86" spans="1:13" ht="35.25" customHeight="1" x14ac:dyDescent="0.25">
      <c r="A86" s="20"/>
      <c r="B86" s="41"/>
      <c r="C86" s="37"/>
      <c r="D86" s="19" t="s">
        <v>318</v>
      </c>
      <c r="E86" s="45">
        <v>0</v>
      </c>
      <c r="F86" s="19">
        <v>0</v>
      </c>
      <c r="G86" s="19">
        <v>0</v>
      </c>
      <c r="H86" s="19">
        <v>0</v>
      </c>
      <c r="I86" s="19">
        <v>0</v>
      </c>
      <c r="J86" s="19">
        <v>0</v>
      </c>
      <c r="K86" s="19">
        <v>0</v>
      </c>
      <c r="L86" s="19">
        <v>0</v>
      </c>
      <c r="M86" s="6"/>
    </row>
    <row r="87" spans="1:13" ht="28.5" customHeight="1" x14ac:dyDescent="0.25">
      <c r="A87" s="21" t="s">
        <v>223</v>
      </c>
      <c r="B87" s="17" t="s">
        <v>339</v>
      </c>
      <c r="C87" s="17" t="s">
        <v>36</v>
      </c>
      <c r="D87" s="16" t="s">
        <v>16</v>
      </c>
      <c r="E87" s="16">
        <f>E88+E89+E90+E91</f>
        <v>1300</v>
      </c>
      <c r="F87" s="16">
        <f t="shared" ref="F87:L87" si="24">F88+F89+F91</f>
        <v>0</v>
      </c>
      <c r="G87" s="16">
        <f t="shared" si="24"/>
        <v>0</v>
      </c>
      <c r="H87" s="16">
        <f t="shared" si="24"/>
        <v>0</v>
      </c>
      <c r="I87" s="16">
        <f t="shared" si="24"/>
        <v>1300</v>
      </c>
      <c r="J87" s="16">
        <f t="shared" si="24"/>
        <v>0</v>
      </c>
      <c r="K87" s="16">
        <f t="shared" si="24"/>
        <v>0</v>
      </c>
      <c r="L87" s="16">
        <f t="shared" si="24"/>
        <v>0</v>
      </c>
      <c r="M87" s="50"/>
    </row>
    <row r="88" spans="1:13" ht="27" customHeight="1" x14ac:dyDescent="0.25">
      <c r="A88" s="18"/>
      <c r="B88" s="41"/>
      <c r="C88" s="37"/>
      <c r="D88" s="19" t="s">
        <v>12</v>
      </c>
      <c r="E88" s="51">
        <v>0</v>
      </c>
      <c r="F88" s="51">
        <v>0</v>
      </c>
      <c r="G88" s="51">
        <v>0</v>
      </c>
      <c r="H88" s="19">
        <v>0</v>
      </c>
      <c r="I88" s="19">
        <v>0</v>
      </c>
      <c r="J88" s="51">
        <v>0</v>
      </c>
      <c r="K88" s="51">
        <v>0</v>
      </c>
      <c r="L88" s="51">
        <v>0</v>
      </c>
      <c r="M88" s="25"/>
    </row>
    <row r="89" spans="1:13" ht="24.75" customHeight="1" x14ac:dyDescent="0.25">
      <c r="A89" s="18"/>
      <c r="B89" s="41"/>
      <c r="C89" s="37"/>
      <c r="D89" s="19" t="s">
        <v>9</v>
      </c>
      <c r="E89" s="51">
        <v>0</v>
      </c>
      <c r="F89" s="51">
        <v>0</v>
      </c>
      <c r="G89" s="51">
        <v>0</v>
      </c>
      <c r="H89" s="52">
        <v>0</v>
      </c>
      <c r="I89" s="19">
        <v>0</v>
      </c>
      <c r="J89" s="51">
        <v>0</v>
      </c>
      <c r="K89" s="51">
        <v>0</v>
      </c>
      <c r="L89" s="51">
        <v>0</v>
      </c>
      <c r="M89" s="25"/>
    </row>
    <row r="90" spans="1:13" ht="24" customHeight="1" x14ac:dyDescent="0.25">
      <c r="A90" s="18"/>
      <c r="B90" s="41"/>
      <c r="C90" s="37"/>
      <c r="D90" s="19" t="s">
        <v>82</v>
      </c>
      <c r="E90" s="19">
        <v>0</v>
      </c>
      <c r="F90" s="19">
        <v>0</v>
      </c>
      <c r="G90" s="51">
        <v>0</v>
      </c>
      <c r="H90" s="19">
        <v>0</v>
      </c>
      <c r="I90" s="19">
        <v>0</v>
      </c>
      <c r="J90" s="19">
        <v>0</v>
      </c>
      <c r="K90" s="19">
        <v>0</v>
      </c>
      <c r="L90" s="19">
        <v>0</v>
      </c>
      <c r="M90" s="25"/>
    </row>
    <row r="91" spans="1:13" ht="50.25" customHeight="1" x14ac:dyDescent="0.25">
      <c r="A91" s="20"/>
      <c r="B91" s="41"/>
      <c r="C91" s="37"/>
      <c r="D91" s="19" t="s">
        <v>318</v>
      </c>
      <c r="E91" s="19">
        <v>1300</v>
      </c>
      <c r="F91" s="19">
        <v>0</v>
      </c>
      <c r="G91" s="51">
        <v>0</v>
      </c>
      <c r="H91" s="19">
        <v>0</v>
      </c>
      <c r="I91" s="19">
        <v>1300</v>
      </c>
      <c r="J91" s="19">
        <v>0</v>
      </c>
      <c r="K91" s="19">
        <v>0</v>
      </c>
      <c r="L91" s="19">
        <v>0</v>
      </c>
      <c r="M91" s="25" t="s">
        <v>341</v>
      </c>
    </row>
    <row r="92" spans="1:13" ht="31.5" customHeight="1" x14ac:dyDescent="0.25">
      <c r="A92" s="21" t="s">
        <v>224</v>
      </c>
      <c r="B92" s="17" t="s">
        <v>340</v>
      </c>
      <c r="C92" s="17" t="s">
        <v>36</v>
      </c>
      <c r="D92" s="16" t="s">
        <v>16</v>
      </c>
      <c r="E92" s="16">
        <f>E93+E94+E95+E96</f>
        <v>1300</v>
      </c>
      <c r="F92" s="16">
        <f t="shared" ref="F92:L92" si="25">F93+F94+F96</f>
        <v>0</v>
      </c>
      <c r="G92" s="16">
        <f t="shared" si="25"/>
        <v>0</v>
      </c>
      <c r="H92" s="16">
        <f t="shared" si="25"/>
        <v>0</v>
      </c>
      <c r="I92" s="16">
        <f t="shared" si="25"/>
        <v>1300</v>
      </c>
      <c r="J92" s="16">
        <f t="shared" si="25"/>
        <v>0</v>
      </c>
      <c r="K92" s="16">
        <f t="shared" si="25"/>
        <v>0</v>
      </c>
      <c r="L92" s="16">
        <f t="shared" si="25"/>
        <v>0</v>
      </c>
      <c r="M92" s="50"/>
    </row>
    <row r="93" spans="1:13" ht="31.5" customHeight="1" x14ac:dyDescent="0.25">
      <c r="A93" s="18"/>
      <c r="B93" s="41"/>
      <c r="C93" s="37"/>
      <c r="D93" s="19" t="s">
        <v>12</v>
      </c>
      <c r="E93" s="51">
        <v>0</v>
      </c>
      <c r="F93" s="51">
        <v>0</v>
      </c>
      <c r="G93" s="51">
        <v>0</v>
      </c>
      <c r="H93" s="19">
        <v>0</v>
      </c>
      <c r="I93" s="19">
        <v>0</v>
      </c>
      <c r="J93" s="51">
        <v>0</v>
      </c>
      <c r="K93" s="51">
        <v>0</v>
      </c>
      <c r="L93" s="51">
        <v>0</v>
      </c>
      <c r="M93" s="25"/>
    </row>
    <row r="94" spans="1:13" ht="31.5" customHeight="1" x14ac:dyDescent="0.25">
      <c r="A94" s="18"/>
      <c r="B94" s="41"/>
      <c r="C94" s="37"/>
      <c r="D94" s="19" t="s">
        <v>9</v>
      </c>
      <c r="E94" s="51">
        <v>0</v>
      </c>
      <c r="F94" s="51">
        <v>0</v>
      </c>
      <c r="G94" s="51">
        <v>0</v>
      </c>
      <c r="H94" s="52">
        <v>0</v>
      </c>
      <c r="I94" s="19">
        <v>0</v>
      </c>
      <c r="J94" s="51">
        <v>0</v>
      </c>
      <c r="K94" s="51">
        <v>0</v>
      </c>
      <c r="L94" s="51">
        <v>0</v>
      </c>
      <c r="M94" s="25"/>
    </row>
    <row r="95" spans="1:13" x14ac:dyDescent="0.25">
      <c r="A95" s="18"/>
      <c r="B95" s="41"/>
      <c r="C95" s="37"/>
      <c r="D95" s="19" t="s">
        <v>82</v>
      </c>
      <c r="E95" s="19">
        <v>0</v>
      </c>
      <c r="F95" s="19">
        <v>0</v>
      </c>
      <c r="G95" s="51">
        <v>0</v>
      </c>
      <c r="H95" s="19">
        <v>0</v>
      </c>
      <c r="I95" s="19">
        <v>0</v>
      </c>
      <c r="J95" s="19">
        <v>0</v>
      </c>
      <c r="K95" s="19">
        <v>0</v>
      </c>
      <c r="L95" s="19">
        <v>0</v>
      </c>
      <c r="M95" s="25"/>
    </row>
    <row r="96" spans="1:13" ht="49.5" customHeight="1" x14ac:dyDescent="0.25">
      <c r="A96" s="20"/>
      <c r="B96" s="41"/>
      <c r="C96" s="37"/>
      <c r="D96" s="19" t="s">
        <v>318</v>
      </c>
      <c r="E96" s="19">
        <v>1300</v>
      </c>
      <c r="F96" s="19">
        <v>0</v>
      </c>
      <c r="G96" s="51">
        <v>0</v>
      </c>
      <c r="H96" s="19">
        <v>0</v>
      </c>
      <c r="I96" s="19">
        <v>1300</v>
      </c>
      <c r="J96" s="19">
        <v>0</v>
      </c>
      <c r="K96" s="19">
        <v>0</v>
      </c>
      <c r="L96" s="19">
        <v>0</v>
      </c>
      <c r="M96" s="25" t="s">
        <v>342</v>
      </c>
    </row>
    <row r="97" spans="1:13" ht="24" customHeight="1" x14ac:dyDescent="0.25">
      <c r="A97" s="14" t="s">
        <v>19</v>
      </c>
      <c r="B97" s="17" t="s">
        <v>66</v>
      </c>
      <c r="C97" s="17" t="s">
        <v>36</v>
      </c>
      <c r="D97" s="16" t="s">
        <v>16</v>
      </c>
      <c r="E97" s="16">
        <f>E98+E99+E100+E101</f>
        <v>65000</v>
      </c>
      <c r="F97" s="16">
        <f t="shared" ref="F97:L97" si="26">F98+F99+F101</f>
        <v>0</v>
      </c>
      <c r="G97" s="16">
        <f t="shared" si="26"/>
        <v>58500</v>
      </c>
      <c r="H97" s="16">
        <f t="shared" si="26"/>
        <v>0</v>
      </c>
      <c r="I97" s="16">
        <f t="shared" si="26"/>
        <v>6500</v>
      </c>
      <c r="J97" s="16">
        <f t="shared" si="26"/>
        <v>0</v>
      </c>
      <c r="K97" s="16">
        <f t="shared" si="26"/>
        <v>0</v>
      </c>
      <c r="L97" s="16">
        <f t="shared" si="26"/>
        <v>0</v>
      </c>
      <c r="M97" s="17" t="s">
        <v>67</v>
      </c>
    </row>
    <row r="98" spans="1:13" x14ac:dyDescent="0.25">
      <c r="A98" s="18"/>
      <c r="B98" s="17"/>
      <c r="C98" s="37"/>
      <c r="D98" s="19" t="s">
        <v>12</v>
      </c>
      <c r="E98" s="19">
        <v>0</v>
      </c>
      <c r="F98" s="19">
        <v>0</v>
      </c>
      <c r="G98" s="45">
        <v>0</v>
      </c>
      <c r="H98" s="19">
        <v>0</v>
      </c>
      <c r="I98" s="45">
        <v>0</v>
      </c>
      <c r="J98" s="19">
        <v>0</v>
      </c>
      <c r="K98" s="19">
        <v>0</v>
      </c>
      <c r="L98" s="19">
        <v>0</v>
      </c>
      <c r="M98" s="17"/>
    </row>
    <row r="99" spans="1:13" x14ac:dyDescent="0.25">
      <c r="A99" s="18"/>
      <c r="B99" s="17"/>
      <c r="C99" s="37"/>
      <c r="D99" s="19" t="s">
        <v>9</v>
      </c>
      <c r="E99" s="19">
        <f>G99+I99</f>
        <v>65000</v>
      </c>
      <c r="F99" s="19">
        <v>0</v>
      </c>
      <c r="G99" s="45">
        <v>58500</v>
      </c>
      <c r="H99" s="19">
        <v>0</v>
      </c>
      <c r="I99" s="45">
        <v>6500</v>
      </c>
      <c r="J99" s="19">
        <v>0</v>
      </c>
      <c r="K99" s="19">
        <v>0</v>
      </c>
      <c r="L99" s="19">
        <v>0</v>
      </c>
      <c r="M99" s="17"/>
    </row>
    <row r="100" spans="1:13" x14ac:dyDescent="0.25">
      <c r="A100" s="18"/>
      <c r="B100" s="17"/>
      <c r="C100" s="37"/>
      <c r="D100" s="19" t="s">
        <v>82</v>
      </c>
      <c r="E100" s="19">
        <v>0</v>
      </c>
      <c r="F100" s="19">
        <v>0</v>
      </c>
      <c r="G100" s="45">
        <v>0</v>
      </c>
      <c r="H100" s="19">
        <v>0</v>
      </c>
      <c r="I100" s="45">
        <v>0</v>
      </c>
      <c r="J100" s="19">
        <v>0</v>
      </c>
      <c r="K100" s="19">
        <v>0</v>
      </c>
      <c r="L100" s="19">
        <v>0</v>
      </c>
      <c r="M100" s="17"/>
    </row>
    <row r="101" spans="1:13" x14ac:dyDescent="0.25">
      <c r="A101" s="20"/>
      <c r="B101" s="17"/>
      <c r="C101" s="37"/>
      <c r="D101" s="19" t="s">
        <v>318</v>
      </c>
      <c r="E101" s="19">
        <v>0</v>
      </c>
      <c r="F101" s="19">
        <v>0</v>
      </c>
      <c r="G101" s="45">
        <v>0</v>
      </c>
      <c r="H101" s="19">
        <v>0</v>
      </c>
      <c r="I101" s="45">
        <v>0</v>
      </c>
      <c r="J101" s="19">
        <v>0</v>
      </c>
      <c r="K101" s="19">
        <v>0</v>
      </c>
      <c r="L101" s="19">
        <v>0</v>
      </c>
      <c r="M101" s="17"/>
    </row>
    <row r="102" spans="1:13" ht="28.5" x14ac:dyDescent="0.25">
      <c r="A102" s="27" t="s">
        <v>20</v>
      </c>
      <c r="B102" s="53" t="s">
        <v>71</v>
      </c>
      <c r="C102" s="17" t="s">
        <v>36</v>
      </c>
      <c r="D102" s="16" t="s">
        <v>312</v>
      </c>
      <c r="E102" s="54">
        <f>E103+E104+E105+E112</f>
        <v>210875.7</v>
      </c>
      <c r="F102" s="54">
        <f t="shared" ref="F102:L102" si="27">F103+F104+F105+F112</f>
        <v>45973.600000000006</v>
      </c>
      <c r="G102" s="54">
        <f t="shared" si="27"/>
        <v>163689.70000000001</v>
      </c>
      <c r="H102" s="54">
        <f t="shared" si="27"/>
        <v>28194.799999999999</v>
      </c>
      <c r="I102" s="54">
        <f t="shared" si="27"/>
        <v>47186</v>
      </c>
      <c r="J102" s="54">
        <f t="shared" si="27"/>
        <v>17761.5</v>
      </c>
      <c r="K102" s="54">
        <f t="shared" si="27"/>
        <v>0</v>
      </c>
      <c r="L102" s="54">
        <f t="shared" si="27"/>
        <v>0</v>
      </c>
      <c r="M102" s="16"/>
    </row>
    <row r="103" spans="1:13" ht="105" x14ac:dyDescent="0.25">
      <c r="A103" s="29"/>
      <c r="B103" s="18"/>
      <c r="C103" s="37"/>
      <c r="D103" s="19" t="s">
        <v>12</v>
      </c>
      <c r="E103" s="43">
        <v>20098.099999999999</v>
      </c>
      <c r="F103" s="43">
        <v>25729.4</v>
      </c>
      <c r="G103" s="55">
        <v>15769.3</v>
      </c>
      <c r="H103" s="43">
        <v>18794.599999999999</v>
      </c>
      <c r="I103" s="55">
        <v>4328.8</v>
      </c>
      <c r="J103" s="43">
        <v>6917.5</v>
      </c>
      <c r="K103" s="16">
        <v>0</v>
      </c>
      <c r="L103" s="16">
        <v>0</v>
      </c>
      <c r="M103" s="19" t="s">
        <v>299</v>
      </c>
    </row>
    <row r="104" spans="1:13" ht="330" x14ac:dyDescent="0.25">
      <c r="A104" s="29"/>
      <c r="B104" s="18"/>
      <c r="C104" s="37"/>
      <c r="D104" s="19" t="s">
        <v>9</v>
      </c>
      <c r="E104" s="19">
        <v>19755.900000000001</v>
      </c>
      <c r="F104" s="19">
        <v>16930.2</v>
      </c>
      <c r="G104" s="45">
        <v>1530</v>
      </c>
      <c r="H104" s="19">
        <v>7037.3</v>
      </c>
      <c r="I104" s="45">
        <v>18225.900000000001</v>
      </c>
      <c r="J104" s="19">
        <v>9892.9</v>
      </c>
      <c r="K104" s="19">
        <v>0</v>
      </c>
      <c r="L104" s="19">
        <v>0</v>
      </c>
      <c r="M104" s="19" t="s">
        <v>300</v>
      </c>
    </row>
    <row r="105" spans="1:13" x14ac:dyDescent="0.25">
      <c r="A105" s="29"/>
      <c r="B105" s="20"/>
      <c r="C105" s="37"/>
      <c r="D105" s="19" t="s">
        <v>82</v>
      </c>
      <c r="E105" s="19">
        <f>E107+E108+E109+E110+E111</f>
        <v>8221.6999999999989</v>
      </c>
      <c r="F105" s="19">
        <f t="shared" ref="F105:L105" si="28">F107+F108+F109+F110+F111</f>
        <v>3314</v>
      </c>
      <c r="G105" s="19">
        <f t="shared" si="28"/>
        <v>3920.4</v>
      </c>
      <c r="H105" s="19">
        <f t="shared" si="28"/>
        <v>2362.9</v>
      </c>
      <c r="I105" s="19">
        <f t="shared" si="28"/>
        <v>4301.3</v>
      </c>
      <c r="J105" s="19">
        <f t="shared" si="28"/>
        <v>951.09999999999991</v>
      </c>
      <c r="K105" s="19">
        <f t="shared" si="28"/>
        <v>0</v>
      </c>
      <c r="L105" s="19">
        <f t="shared" si="28"/>
        <v>0</v>
      </c>
      <c r="M105" s="19"/>
    </row>
    <row r="106" spans="1:13" x14ac:dyDescent="0.25">
      <c r="A106" s="29"/>
      <c r="B106" s="56" t="s">
        <v>309</v>
      </c>
      <c r="C106" s="57"/>
      <c r="D106" s="19"/>
      <c r="E106" s="19"/>
      <c r="F106" s="19"/>
      <c r="G106" s="45"/>
      <c r="H106" s="19"/>
      <c r="I106" s="45"/>
      <c r="J106" s="19"/>
      <c r="K106" s="19"/>
      <c r="L106" s="19"/>
      <c r="M106" s="19"/>
    </row>
    <row r="107" spans="1:13" ht="60" x14ac:dyDescent="0.25">
      <c r="A107" s="29"/>
      <c r="B107" s="19" t="s">
        <v>305</v>
      </c>
      <c r="C107" s="47" t="s">
        <v>36</v>
      </c>
      <c r="D107" s="19" t="s">
        <v>82</v>
      </c>
      <c r="E107" s="19">
        <v>1391.3</v>
      </c>
      <c r="F107" s="19">
        <v>1366.6</v>
      </c>
      <c r="G107" s="45">
        <v>1274.5999999999999</v>
      </c>
      <c r="H107" s="19">
        <v>1135.2</v>
      </c>
      <c r="I107" s="45">
        <v>116.7</v>
      </c>
      <c r="J107" s="19">
        <v>231.4</v>
      </c>
      <c r="K107" s="19">
        <v>0</v>
      </c>
      <c r="L107" s="19">
        <v>0</v>
      </c>
      <c r="M107" s="19"/>
    </row>
    <row r="108" spans="1:13" ht="158.25" customHeight="1" x14ac:dyDescent="0.25">
      <c r="A108" s="29"/>
      <c r="B108" s="19" t="s">
        <v>306</v>
      </c>
      <c r="C108" s="47" t="s">
        <v>36</v>
      </c>
      <c r="D108" s="19" t="s">
        <v>82</v>
      </c>
      <c r="E108" s="19">
        <v>1872.1</v>
      </c>
      <c r="F108" s="19">
        <v>0</v>
      </c>
      <c r="G108" s="45">
        <v>1087.9000000000001</v>
      </c>
      <c r="H108" s="19">
        <v>0</v>
      </c>
      <c r="I108" s="45">
        <v>784.2</v>
      </c>
      <c r="J108" s="19">
        <v>0</v>
      </c>
      <c r="K108" s="19">
        <v>0</v>
      </c>
      <c r="L108" s="19">
        <v>0</v>
      </c>
      <c r="M108" s="19" t="s">
        <v>60</v>
      </c>
    </row>
    <row r="109" spans="1:13" ht="135" x14ac:dyDescent="0.25">
      <c r="A109" s="29"/>
      <c r="B109" s="40" t="s">
        <v>307</v>
      </c>
      <c r="C109" s="47" t="s">
        <v>36</v>
      </c>
      <c r="D109" s="19" t="s">
        <v>82</v>
      </c>
      <c r="E109" s="19">
        <v>2121.6999999999998</v>
      </c>
      <c r="F109" s="19">
        <v>1754</v>
      </c>
      <c r="G109" s="45">
        <v>1557.9</v>
      </c>
      <c r="H109" s="19">
        <v>1227.7</v>
      </c>
      <c r="I109" s="45">
        <v>563.79999999999995</v>
      </c>
      <c r="J109" s="19">
        <v>526.29999999999995</v>
      </c>
      <c r="K109" s="19">
        <v>0</v>
      </c>
      <c r="L109" s="19">
        <v>0</v>
      </c>
      <c r="M109" s="19" t="s">
        <v>310</v>
      </c>
    </row>
    <row r="110" spans="1:13" ht="62.25" customHeight="1" x14ac:dyDescent="0.25">
      <c r="A110" s="29"/>
      <c r="B110" s="19" t="s">
        <v>308</v>
      </c>
      <c r="C110" s="47" t="s">
        <v>36</v>
      </c>
      <c r="D110" s="19" t="s">
        <v>82</v>
      </c>
      <c r="E110" s="19">
        <v>193.5</v>
      </c>
      <c r="F110" s="19">
        <v>193.4</v>
      </c>
      <c r="G110" s="45">
        <v>0</v>
      </c>
      <c r="H110" s="19">
        <v>0</v>
      </c>
      <c r="I110" s="45">
        <v>193.5</v>
      </c>
      <c r="J110" s="19">
        <v>193.4</v>
      </c>
      <c r="K110" s="19">
        <v>0</v>
      </c>
      <c r="L110" s="19">
        <v>0</v>
      </c>
      <c r="M110" s="19"/>
    </row>
    <row r="111" spans="1:13" ht="62.25" customHeight="1" x14ac:dyDescent="0.25">
      <c r="A111" s="29"/>
      <c r="B111" s="19" t="s">
        <v>344</v>
      </c>
      <c r="C111" s="47" t="s">
        <v>36</v>
      </c>
      <c r="D111" s="19" t="s">
        <v>82</v>
      </c>
      <c r="E111" s="19">
        <v>2643.1</v>
      </c>
      <c r="F111" s="19">
        <v>0</v>
      </c>
      <c r="G111" s="45">
        <v>0</v>
      </c>
      <c r="H111" s="19">
        <v>0</v>
      </c>
      <c r="I111" s="45">
        <v>2643.1</v>
      </c>
      <c r="J111" s="19">
        <v>0</v>
      </c>
      <c r="K111" s="19">
        <v>0</v>
      </c>
      <c r="L111" s="19">
        <v>0</v>
      </c>
      <c r="M111" s="19" t="s">
        <v>311</v>
      </c>
    </row>
    <row r="112" spans="1:13" ht="45" customHeight="1" x14ac:dyDescent="0.25">
      <c r="A112" s="30"/>
      <c r="B112" s="19"/>
      <c r="C112" s="47" t="s">
        <v>36</v>
      </c>
      <c r="D112" s="19" t="s">
        <v>318</v>
      </c>
      <c r="E112" s="19">
        <v>162800</v>
      </c>
      <c r="F112" s="19">
        <v>0</v>
      </c>
      <c r="G112" s="45">
        <v>142470</v>
      </c>
      <c r="H112" s="19">
        <v>0</v>
      </c>
      <c r="I112" s="45">
        <v>20330</v>
      </c>
      <c r="J112" s="19">
        <v>0</v>
      </c>
      <c r="K112" s="19">
        <v>0</v>
      </c>
      <c r="L112" s="19">
        <v>0</v>
      </c>
      <c r="M112" s="19" t="s">
        <v>60</v>
      </c>
    </row>
    <row r="113" spans="1:13" ht="32.25" customHeight="1" x14ac:dyDescent="0.25">
      <c r="A113" s="27" t="s">
        <v>21</v>
      </c>
      <c r="B113" s="14" t="s">
        <v>301</v>
      </c>
      <c r="C113" s="14" t="s">
        <v>36</v>
      </c>
      <c r="D113" s="16" t="s">
        <v>313</v>
      </c>
      <c r="E113" s="16">
        <f>E114+E115+E116+E117</f>
        <v>90.7</v>
      </c>
      <c r="F113" s="16">
        <f t="shared" ref="F113:L113" si="29">F114+F115+F116+F117</f>
        <v>0</v>
      </c>
      <c r="G113" s="16">
        <f t="shared" si="29"/>
        <v>0</v>
      </c>
      <c r="H113" s="16">
        <f t="shared" si="29"/>
        <v>0</v>
      </c>
      <c r="I113" s="16">
        <f t="shared" si="29"/>
        <v>90.7</v>
      </c>
      <c r="J113" s="16">
        <f t="shared" si="29"/>
        <v>0</v>
      </c>
      <c r="K113" s="16">
        <f t="shared" si="29"/>
        <v>0</v>
      </c>
      <c r="L113" s="16">
        <f t="shared" si="29"/>
        <v>0</v>
      </c>
      <c r="M113" s="19"/>
    </row>
    <row r="114" spans="1:13" ht="28.5" customHeight="1" x14ac:dyDescent="0.25">
      <c r="A114" s="29"/>
      <c r="B114" s="18"/>
      <c r="C114" s="18"/>
      <c r="D114" s="19" t="s">
        <v>12</v>
      </c>
      <c r="E114" s="19">
        <v>90.7</v>
      </c>
      <c r="F114" s="19">
        <v>0</v>
      </c>
      <c r="G114" s="45">
        <v>0</v>
      </c>
      <c r="H114" s="19">
        <v>0</v>
      </c>
      <c r="I114" s="45">
        <v>90.7</v>
      </c>
      <c r="J114" s="19">
        <v>0</v>
      </c>
      <c r="K114" s="19">
        <v>0</v>
      </c>
      <c r="L114" s="19">
        <v>0</v>
      </c>
      <c r="M114" s="19"/>
    </row>
    <row r="115" spans="1:13" x14ac:dyDescent="0.25">
      <c r="A115" s="29"/>
      <c r="B115" s="18"/>
      <c r="C115" s="18"/>
      <c r="D115" s="19" t="s">
        <v>9</v>
      </c>
      <c r="E115" s="19">
        <v>0</v>
      </c>
      <c r="F115" s="19">
        <v>0</v>
      </c>
      <c r="G115" s="45">
        <v>0</v>
      </c>
      <c r="H115" s="19">
        <v>0</v>
      </c>
      <c r="I115" s="45">
        <v>0</v>
      </c>
      <c r="J115" s="19">
        <v>0</v>
      </c>
      <c r="K115" s="19">
        <v>0</v>
      </c>
      <c r="L115" s="19">
        <v>0</v>
      </c>
      <c r="M115" s="19"/>
    </row>
    <row r="116" spans="1:13" x14ac:dyDescent="0.25">
      <c r="A116" s="29"/>
      <c r="B116" s="18"/>
      <c r="C116" s="18"/>
      <c r="D116" s="19" t="s">
        <v>82</v>
      </c>
      <c r="E116" s="19">
        <v>0</v>
      </c>
      <c r="F116" s="19">
        <v>0</v>
      </c>
      <c r="G116" s="45">
        <v>0</v>
      </c>
      <c r="H116" s="19">
        <v>0</v>
      </c>
      <c r="I116" s="45">
        <v>0</v>
      </c>
      <c r="J116" s="19">
        <v>0</v>
      </c>
      <c r="K116" s="19">
        <v>0</v>
      </c>
      <c r="L116" s="19">
        <v>0</v>
      </c>
      <c r="M116" s="19"/>
    </row>
    <row r="117" spans="1:13" ht="27" customHeight="1" x14ac:dyDescent="0.25">
      <c r="A117" s="30"/>
      <c r="B117" s="20"/>
      <c r="C117" s="20"/>
      <c r="D117" s="19" t="s">
        <v>318</v>
      </c>
      <c r="E117" s="19">
        <v>0</v>
      </c>
      <c r="F117" s="19">
        <v>0</v>
      </c>
      <c r="G117" s="45">
        <v>0</v>
      </c>
      <c r="H117" s="19">
        <v>0</v>
      </c>
      <c r="I117" s="45">
        <v>0</v>
      </c>
      <c r="J117" s="19">
        <v>0</v>
      </c>
      <c r="K117" s="19">
        <v>0</v>
      </c>
      <c r="L117" s="19">
        <v>0</v>
      </c>
      <c r="M117" s="19"/>
    </row>
    <row r="118" spans="1:13" x14ac:dyDescent="0.25">
      <c r="A118" s="27"/>
      <c r="B118" s="58" t="s">
        <v>26</v>
      </c>
      <c r="C118" s="17"/>
      <c r="D118" s="16" t="s">
        <v>290</v>
      </c>
      <c r="E118" s="54">
        <f>E37+E72+E97+E102+E113</f>
        <v>1182489.76</v>
      </c>
      <c r="F118" s="54">
        <f t="shared" ref="F118:L118" si="30">F37+F72+F97+F102+F113</f>
        <v>295783.87</v>
      </c>
      <c r="G118" s="54">
        <f t="shared" si="30"/>
        <v>1022892.55</v>
      </c>
      <c r="H118" s="54">
        <f t="shared" si="30"/>
        <v>201211.49999999997</v>
      </c>
      <c r="I118" s="54">
        <f t="shared" si="30"/>
        <v>159596.98000000001</v>
      </c>
      <c r="J118" s="54">
        <f t="shared" si="30"/>
        <v>45047.07</v>
      </c>
      <c r="K118" s="54">
        <f t="shared" si="30"/>
        <v>0</v>
      </c>
      <c r="L118" s="54">
        <f t="shared" si="30"/>
        <v>0</v>
      </c>
      <c r="M118" s="16"/>
    </row>
    <row r="119" spans="1:13" ht="66" customHeight="1" x14ac:dyDescent="0.25">
      <c r="A119" s="29"/>
      <c r="B119" s="29"/>
      <c r="C119" s="37"/>
      <c r="D119" s="19" t="s">
        <v>12</v>
      </c>
      <c r="E119" s="54">
        <f>E38+E73+E98+E103+E114</f>
        <v>90620.280000000013</v>
      </c>
      <c r="F119" s="54">
        <f t="shared" ref="F119:L119" si="31">F38+F73+F98+F103+F114</f>
        <v>61721.87</v>
      </c>
      <c r="G119" s="54">
        <f t="shared" si="31"/>
        <v>78790.63</v>
      </c>
      <c r="H119" s="54">
        <f t="shared" si="31"/>
        <v>51392.899999999994</v>
      </c>
      <c r="I119" s="54">
        <f t="shared" si="31"/>
        <v>11829.420000000002</v>
      </c>
      <c r="J119" s="54">
        <f t="shared" si="31"/>
        <v>10311.67</v>
      </c>
      <c r="K119" s="54">
        <f t="shared" si="31"/>
        <v>0</v>
      </c>
      <c r="L119" s="54">
        <f t="shared" si="31"/>
        <v>0</v>
      </c>
      <c r="M119" s="22"/>
    </row>
    <row r="120" spans="1:13" ht="39.75" customHeight="1" x14ac:dyDescent="0.25">
      <c r="A120" s="29"/>
      <c r="B120" s="29"/>
      <c r="C120" s="37"/>
      <c r="D120" s="19" t="s">
        <v>9</v>
      </c>
      <c r="E120" s="54">
        <f>E39+E74+E99+E104+E115</f>
        <v>481449.88</v>
      </c>
      <c r="F120" s="54">
        <f t="shared" ref="F120:L120" si="32">F39+F74+F99+F104+F115</f>
        <v>222880.90000000002</v>
      </c>
      <c r="G120" s="54">
        <f t="shared" si="32"/>
        <v>407543.32</v>
      </c>
      <c r="H120" s="54">
        <f t="shared" si="32"/>
        <v>145517.49999999997</v>
      </c>
      <c r="I120" s="54">
        <f t="shared" si="32"/>
        <v>73906.559999999998</v>
      </c>
      <c r="J120" s="54">
        <f t="shared" si="32"/>
        <v>27855.4</v>
      </c>
      <c r="K120" s="54">
        <f t="shared" si="32"/>
        <v>0</v>
      </c>
      <c r="L120" s="54">
        <f t="shared" si="32"/>
        <v>0</v>
      </c>
      <c r="M120" s="22"/>
    </row>
    <row r="121" spans="1:13" ht="39.75" customHeight="1" x14ac:dyDescent="0.25">
      <c r="A121" s="29"/>
      <c r="B121" s="29"/>
      <c r="C121" s="37"/>
      <c r="D121" s="19" t="s">
        <v>82</v>
      </c>
      <c r="E121" s="54">
        <f>E40+E75+E100+E105+E116</f>
        <v>18287.699999999997</v>
      </c>
      <c r="F121" s="54">
        <f t="shared" ref="F121:L121" si="33">F40+F75+F100+F105+F116</f>
        <v>8680.4</v>
      </c>
      <c r="G121" s="54">
        <f t="shared" si="33"/>
        <v>3920.4</v>
      </c>
      <c r="H121" s="54">
        <f t="shared" si="33"/>
        <v>2362.9</v>
      </c>
      <c r="I121" s="54">
        <f t="shared" si="33"/>
        <v>14367.3</v>
      </c>
      <c r="J121" s="54">
        <f t="shared" si="33"/>
        <v>6317.5</v>
      </c>
      <c r="K121" s="54">
        <f t="shared" si="33"/>
        <v>0</v>
      </c>
      <c r="L121" s="54">
        <f t="shared" si="33"/>
        <v>0</v>
      </c>
      <c r="M121" s="19"/>
    </row>
    <row r="122" spans="1:13" ht="39.75" customHeight="1" x14ac:dyDescent="0.25">
      <c r="A122" s="30"/>
      <c r="B122" s="30"/>
      <c r="C122" s="37"/>
      <c r="D122" s="19" t="s">
        <v>318</v>
      </c>
      <c r="E122" s="54">
        <f>E41+E76+E101+E112+E117</f>
        <v>589800</v>
      </c>
      <c r="F122" s="54">
        <f>F41+F76+F101+F112+F117</f>
        <v>0</v>
      </c>
      <c r="G122" s="54">
        <f t="shared" ref="G122:L122" si="34">G41+G76+G101+G112+G117</f>
        <v>530700</v>
      </c>
      <c r="H122" s="54">
        <f t="shared" si="34"/>
        <v>0</v>
      </c>
      <c r="I122" s="54">
        <f t="shared" si="34"/>
        <v>59100</v>
      </c>
      <c r="J122" s="54">
        <f t="shared" si="34"/>
        <v>0</v>
      </c>
      <c r="K122" s="54">
        <f t="shared" si="34"/>
        <v>0</v>
      </c>
      <c r="L122" s="54">
        <f t="shared" si="34"/>
        <v>0</v>
      </c>
      <c r="M122" s="19"/>
    </row>
    <row r="123" spans="1:13" ht="35.25" customHeight="1" x14ac:dyDescent="0.25">
      <c r="A123" s="59" t="s">
        <v>41</v>
      </c>
      <c r="B123" s="60"/>
      <c r="C123" s="60"/>
      <c r="D123" s="60"/>
      <c r="E123" s="60"/>
      <c r="F123" s="60"/>
      <c r="G123" s="60"/>
      <c r="H123" s="60"/>
      <c r="I123" s="60"/>
      <c r="J123" s="60"/>
      <c r="K123" s="60"/>
      <c r="L123" s="60"/>
      <c r="M123" s="61"/>
    </row>
    <row r="124" spans="1:13" ht="28.5" x14ac:dyDescent="0.25">
      <c r="A124" s="21" t="s">
        <v>17</v>
      </c>
      <c r="B124" s="17" t="s">
        <v>285</v>
      </c>
      <c r="C124" s="17"/>
      <c r="D124" s="16" t="s">
        <v>276</v>
      </c>
      <c r="E124" s="16">
        <f>E129+E134+E139+E144</f>
        <v>10845.8</v>
      </c>
      <c r="F124" s="16">
        <f t="shared" ref="F124:L124" si="35">F129+F134+F139+F144</f>
        <v>3518.2</v>
      </c>
      <c r="G124" s="16">
        <f t="shared" si="35"/>
        <v>5103</v>
      </c>
      <c r="H124" s="16">
        <f t="shared" si="35"/>
        <v>1501.9</v>
      </c>
      <c r="I124" s="16">
        <f t="shared" si="35"/>
        <v>5742.8</v>
      </c>
      <c r="J124" s="16">
        <f t="shared" si="35"/>
        <v>2016.3</v>
      </c>
      <c r="K124" s="16">
        <f t="shared" si="35"/>
        <v>0</v>
      </c>
      <c r="L124" s="16">
        <f t="shared" si="35"/>
        <v>0</v>
      </c>
      <c r="M124" s="49"/>
    </row>
    <row r="125" spans="1:13" ht="60.75" customHeight="1" x14ac:dyDescent="0.25">
      <c r="A125" s="18"/>
      <c r="B125" s="17"/>
      <c r="C125" s="17"/>
      <c r="D125" s="19" t="s">
        <v>12</v>
      </c>
      <c r="E125" s="19">
        <f>E130+E135+E140+E145</f>
        <v>3095.8</v>
      </c>
      <c r="F125" s="19">
        <f t="shared" ref="F125:L126" si="36">F130+F135+F140+F145</f>
        <v>3068.2</v>
      </c>
      <c r="G125" s="19">
        <f t="shared" si="36"/>
        <v>1503</v>
      </c>
      <c r="H125" s="19">
        <f t="shared" si="36"/>
        <v>1501.9</v>
      </c>
      <c r="I125" s="19">
        <f t="shared" si="36"/>
        <v>1592.8</v>
      </c>
      <c r="J125" s="19">
        <f t="shared" si="36"/>
        <v>1566.3</v>
      </c>
      <c r="K125" s="19">
        <f t="shared" si="36"/>
        <v>0</v>
      </c>
      <c r="L125" s="19">
        <f t="shared" si="36"/>
        <v>0</v>
      </c>
      <c r="M125" s="49"/>
    </row>
    <row r="126" spans="1:13" ht="45.75" customHeight="1" x14ac:dyDescent="0.25">
      <c r="A126" s="18"/>
      <c r="B126" s="17"/>
      <c r="C126" s="17"/>
      <c r="D126" s="19" t="s">
        <v>9</v>
      </c>
      <c r="E126" s="19">
        <f>E131+E136+E141+E146</f>
        <v>7750</v>
      </c>
      <c r="F126" s="19">
        <f t="shared" si="36"/>
        <v>450</v>
      </c>
      <c r="G126" s="19">
        <f t="shared" si="36"/>
        <v>3600</v>
      </c>
      <c r="H126" s="19">
        <f t="shared" si="36"/>
        <v>0</v>
      </c>
      <c r="I126" s="19">
        <f t="shared" si="36"/>
        <v>4150</v>
      </c>
      <c r="J126" s="19">
        <f t="shared" si="36"/>
        <v>450</v>
      </c>
      <c r="K126" s="19">
        <f t="shared" si="36"/>
        <v>0</v>
      </c>
      <c r="L126" s="19">
        <f t="shared" si="36"/>
        <v>0</v>
      </c>
      <c r="M126" s="49"/>
    </row>
    <row r="127" spans="1:13" ht="45.75" customHeight="1" x14ac:dyDescent="0.25">
      <c r="A127" s="18"/>
      <c r="B127" s="17"/>
      <c r="C127" s="17"/>
      <c r="D127" s="19" t="s">
        <v>82</v>
      </c>
      <c r="E127" s="19">
        <f t="shared" ref="E127:L128" si="37">E132+E137+E142+E147</f>
        <v>0</v>
      </c>
      <c r="F127" s="19">
        <f t="shared" si="37"/>
        <v>0</v>
      </c>
      <c r="G127" s="19">
        <f t="shared" si="37"/>
        <v>0</v>
      </c>
      <c r="H127" s="19">
        <f t="shared" si="37"/>
        <v>0</v>
      </c>
      <c r="I127" s="19">
        <f t="shared" si="37"/>
        <v>0</v>
      </c>
      <c r="J127" s="19">
        <f t="shared" si="37"/>
        <v>0</v>
      </c>
      <c r="K127" s="19">
        <f t="shared" si="37"/>
        <v>0</v>
      </c>
      <c r="L127" s="19">
        <f t="shared" si="37"/>
        <v>0</v>
      </c>
      <c r="M127" s="49"/>
    </row>
    <row r="128" spans="1:13" ht="45" customHeight="1" x14ac:dyDescent="0.25">
      <c r="A128" s="20"/>
      <c r="B128" s="17"/>
      <c r="C128" s="17"/>
      <c r="D128" s="19" t="s">
        <v>318</v>
      </c>
      <c r="E128" s="19">
        <f t="shared" si="37"/>
        <v>0</v>
      </c>
      <c r="F128" s="19">
        <f t="shared" si="37"/>
        <v>0</v>
      </c>
      <c r="G128" s="19">
        <f t="shared" si="37"/>
        <v>0</v>
      </c>
      <c r="H128" s="19">
        <f t="shared" si="37"/>
        <v>0</v>
      </c>
      <c r="I128" s="19">
        <f t="shared" si="37"/>
        <v>0</v>
      </c>
      <c r="J128" s="19">
        <f t="shared" si="37"/>
        <v>0</v>
      </c>
      <c r="K128" s="19">
        <f t="shared" si="37"/>
        <v>0</v>
      </c>
      <c r="L128" s="19">
        <f t="shared" si="37"/>
        <v>0</v>
      </c>
      <c r="M128" s="49"/>
    </row>
    <row r="129" spans="1:13" ht="20.25" customHeight="1" x14ac:dyDescent="0.25">
      <c r="A129" s="11" t="s">
        <v>73</v>
      </c>
      <c r="B129" s="17" t="s">
        <v>74</v>
      </c>
      <c r="C129" s="17" t="s">
        <v>52</v>
      </c>
      <c r="D129" s="16" t="s">
        <v>16</v>
      </c>
      <c r="E129" s="16">
        <f>E130+E131+E132+E133</f>
        <v>3095.8</v>
      </c>
      <c r="F129" s="16">
        <f t="shared" ref="F129:L129" si="38">F130+F131+F132+F133</f>
        <v>3068.2</v>
      </c>
      <c r="G129" s="16">
        <f t="shared" si="38"/>
        <v>1503</v>
      </c>
      <c r="H129" s="16">
        <f t="shared" si="38"/>
        <v>1501.9</v>
      </c>
      <c r="I129" s="16">
        <f t="shared" si="38"/>
        <v>1592.8</v>
      </c>
      <c r="J129" s="16">
        <f t="shared" si="38"/>
        <v>1566.3</v>
      </c>
      <c r="K129" s="16">
        <f t="shared" si="38"/>
        <v>0</v>
      </c>
      <c r="L129" s="16">
        <f t="shared" si="38"/>
        <v>0</v>
      </c>
      <c r="M129" s="19"/>
    </row>
    <row r="130" spans="1:13" ht="81" customHeight="1" x14ac:dyDescent="0.25">
      <c r="A130" s="11"/>
      <c r="B130" s="17"/>
      <c r="C130" s="37"/>
      <c r="D130" s="19" t="s">
        <v>12</v>
      </c>
      <c r="E130" s="19">
        <f>+G130+I130+K130</f>
        <v>3095.8</v>
      </c>
      <c r="F130" s="19">
        <f>+H130+J130</f>
        <v>3068.2</v>
      </c>
      <c r="G130" s="45">
        <v>1503</v>
      </c>
      <c r="H130" s="19">
        <v>1501.9</v>
      </c>
      <c r="I130" s="45">
        <v>1592.8</v>
      </c>
      <c r="J130" s="19">
        <v>1566.3</v>
      </c>
      <c r="K130" s="19">
        <v>0</v>
      </c>
      <c r="L130" s="19">
        <v>0</v>
      </c>
      <c r="M130" s="19" t="s">
        <v>72</v>
      </c>
    </row>
    <row r="131" spans="1:13" ht="71.25" customHeight="1" x14ac:dyDescent="0.25">
      <c r="A131" s="11"/>
      <c r="B131" s="17"/>
      <c r="C131" s="37"/>
      <c r="D131" s="19" t="s">
        <v>9</v>
      </c>
      <c r="E131" s="19">
        <f>+G131+I131+K131</f>
        <v>0</v>
      </c>
      <c r="F131" s="19">
        <v>0</v>
      </c>
      <c r="G131" s="45">
        <v>0</v>
      </c>
      <c r="H131" s="19">
        <v>0</v>
      </c>
      <c r="I131" s="45">
        <v>0</v>
      </c>
      <c r="J131" s="19">
        <v>0</v>
      </c>
      <c r="K131" s="19">
        <v>0</v>
      </c>
      <c r="L131" s="19">
        <v>0</v>
      </c>
      <c r="M131" s="19"/>
    </row>
    <row r="132" spans="1:13" ht="35.25" customHeight="1" x14ac:dyDescent="0.25">
      <c r="A132" s="11"/>
      <c r="B132" s="17"/>
      <c r="C132" s="37"/>
      <c r="D132" s="19" t="s">
        <v>82</v>
      </c>
      <c r="E132" s="19">
        <f>+G132+I132+K132</f>
        <v>0</v>
      </c>
      <c r="F132" s="19">
        <v>0</v>
      </c>
      <c r="G132" s="45">
        <v>0</v>
      </c>
      <c r="H132" s="19">
        <v>0</v>
      </c>
      <c r="I132" s="45">
        <v>0</v>
      </c>
      <c r="J132" s="19">
        <v>0</v>
      </c>
      <c r="K132" s="19">
        <v>0</v>
      </c>
      <c r="L132" s="19">
        <v>0</v>
      </c>
      <c r="M132" s="19"/>
    </row>
    <row r="133" spans="1:13" ht="37.5" customHeight="1" x14ac:dyDescent="0.25">
      <c r="A133" s="11"/>
      <c r="B133" s="17"/>
      <c r="C133" s="37"/>
      <c r="D133" s="19" t="s">
        <v>318</v>
      </c>
      <c r="E133" s="19">
        <f>+G133+I133+K133</f>
        <v>0</v>
      </c>
      <c r="F133" s="19">
        <v>0</v>
      </c>
      <c r="G133" s="45">
        <v>0</v>
      </c>
      <c r="H133" s="19">
        <v>0</v>
      </c>
      <c r="I133" s="45">
        <v>0</v>
      </c>
      <c r="J133" s="19">
        <v>0</v>
      </c>
      <c r="K133" s="19">
        <v>0</v>
      </c>
      <c r="L133" s="19">
        <v>0</v>
      </c>
      <c r="M133" s="19"/>
    </row>
    <row r="134" spans="1:13" ht="30" customHeight="1" x14ac:dyDescent="0.25">
      <c r="A134" s="14" t="s">
        <v>75</v>
      </c>
      <c r="B134" s="17" t="s">
        <v>76</v>
      </c>
      <c r="C134" s="17" t="s">
        <v>43</v>
      </c>
      <c r="D134" s="16" t="s">
        <v>16</v>
      </c>
      <c r="E134" s="16">
        <f>E135+E136+E137+E138</f>
        <v>4100</v>
      </c>
      <c r="F134" s="16">
        <f t="shared" ref="F134:L134" si="39">F135+F136+F137+F138</f>
        <v>0</v>
      </c>
      <c r="G134" s="16">
        <f t="shared" si="39"/>
        <v>1800</v>
      </c>
      <c r="H134" s="16">
        <f t="shared" si="39"/>
        <v>0</v>
      </c>
      <c r="I134" s="16">
        <f t="shared" si="39"/>
        <v>2300</v>
      </c>
      <c r="J134" s="16">
        <f t="shared" si="39"/>
        <v>0</v>
      </c>
      <c r="K134" s="16">
        <f t="shared" si="39"/>
        <v>0</v>
      </c>
      <c r="L134" s="16">
        <f t="shared" si="39"/>
        <v>0</v>
      </c>
      <c r="M134" s="19"/>
    </row>
    <row r="135" spans="1:13" ht="29.25" customHeight="1" x14ac:dyDescent="0.25">
      <c r="A135" s="18"/>
      <c r="B135" s="17"/>
      <c r="C135" s="37"/>
      <c r="D135" s="19" t="s">
        <v>12</v>
      </c>
      <c r="E135" s="19">
        <f>+G135+I135+K135</f>
        <v>0</v>
      </c>
      <c r="F135" s="19">
        <v>0</v>
      </c>
      <c r="G135" s="45">
        <v>0</v>
      </c>
      <c r="H135" s="19">
        <v>0</v>
      </c>
      <c r="I135" s="45">
        <v>0</v>
      </c>
      <c r="J135" s="19">
        <v>0</v>
      </c>
      <c r="K135" s="19">
        <v>0</v>
      </c>
      <c r="L135" s="19">
        <v>0</v>
      </c>
      <c r="M135" s="19"/>
    </row>
    <row r="136" spans="1:13" ht="60.75" customHeight="1" x14ac:dyDescent="0.25">
      <c r="A136" s="18"/>
      <c r="B136" s="17"/>
      <c r="C136" s="37"/>
      <c r="D136" s="19" t="s">
        <v>9</v>
      </c>
      <c r="E136" s="6">
        <v>4100</v>
      </c>
      <c r="F136" s="6">
        <v>0</v>
      </c>
      <c r="G136" s="6">
        <v>1800</v>
      </c>
      <c r="H136" s="6">
        <v>0</v>
      </c>
      <c r="I136" s="6">
        <v>2300</v>
      </c>
      <c r="J136" s="6">
        <v>0</v>
      </c>
      <c r="K136" s="6">
        <v>0</v>
      </c>
      <c r="L136" s="6">
        <v>0</v>
      </c>
      <c r="M136" s="19" t="s">
        <v>78</v>
      </c>
    </row>
    <row r="137" spans="1:13" ht="37.5" customHeight="1" x14ac:dyDescent="0.25">
      <c r="A137" s="18"/>
      <c r="B137" s="17"/>
      <c r="C137" s="37"/>
      <c r="D137" s="19" t="s">
        <v>82</v>
      </c>
      <c r="E137" s="6">
        <v>0</v>
      </c>
      <c r="F137" s="6">
        <v>0</v>
      </c>
      <c r="G137" s="6">
        <v>0</v>
      </c>
      <c r="H137" s="6">
        <v>0</v>
      </c>
      <c r="I137" s="6">
        <v>0</v>
      </c>
      <c r="J137" s="6">
        <v>0</v>
      </c>
      <c r="K137" s="6">
        <v>0</v>
      </c>
      <c r="L137" s="6">
        <v>0</v>
      </c>
      <c r="M137" s="19"/>
    </row>
    <row r="138" spans="1:13" ht="42" customHeight="1" x14ac:dyDescent="0.25">
      <c r="A138" s="20"/>
      <c r="B138" s="17"/>
      <c r="C138" s="37"/>
      <c r="D138" s="19" t="s">
        <v>318</v>
      </c>
      <c r="E138" s="6">
        <v>0</v>
      </c>
      <c r="F138" s="6">
        <v>0</v>
      </c>
      <c r="G138" s="6">
        <v>0</v>
      </c>
      <c r="H138" s="6">
        <v>0</v>
      </c>
      <c r="I138" s="6">
        <v>0</v>
      </c>
      <c r="J138" s="6">
        <v>0</v>
      </c>
      <c r="K138" s="6">
        <v>0</v>
      </c>
      <c r="L138" s="6">
        <v>0</v>
      </c>
      <c r="M138" s="19"/>
    </row>
    <row r="139" spans="1:13" ht="42" customHeight="1" x14ac:dyDescent="0.25">
      <c r="A139" s="14" t="s">
        <v>77</v>
      </c>
      <c r="B139" s="17" t="s">
        <v>80</v>
      </c>
      <c r="C139" s="17" t="s">
        <v>43</v>
      </c>
      <c r="D139" s="16" t="s">
        <v>16</v>
      </c>
      <c r="E139" s="24">
        <f>E140+E141+E142+E143</f>
        <v>0</v>
      </c>
      <c r="F139" s="24">
        <f t="shared" ref="F139:L139" si="40">F140+F141+F142+F143</f>
        <v>450</v>
      </c>
      <c r="G139" s="24">
        <f t="shared" si="40"/>
        <v>0</v>
      </c>
      <c r="H139" s="24">
        <f t="shared" si="40"/>
        <v>0</v>
      </c>
      <c r="I139" s="24">
        <f t="shared" si="40"/>
        <v>0</v>
      </c>
      <c r="J139" s="24">
        <f t="shared" si="40"/>
        <v>450</v>
      </c>
      <c r="K139" s="24">
        <f t="shared" si="40"/>
        <v>0</v>
      </c>
      <c r="L139" s="24">
        <f t="shared" si="40"/>
        <v>0</v>
      </c>
      <c r="M139" s="19"/>
    </row>
    <row r="140" spans="1:13" ht="62.25" customHeight="1" x14ac:dyDescent="0.25">
      <c r="A140" s="18"/>
      <c r="B140" s="17"/>
      <c r="C140" s="17"/>
      <c r="D140" s="19" t="s">
        <v>12</v>
      </c>
      <c r="E140" s="6">
        <v>0</v>
      </c>
      <c r="F140" s="6">
        <v>0</v>
      </c>
      <c r="G140" s="6">
        <v>0</v>
      </c>
      <c r="H140" s="6">
        <v>0</v>
      </c>
      <c r="I140" s="6">
        <v>0</v>
      </c>
      <c r="J140" s="6">
        <v>0</v>
      </c>
      <c r="K140" s="6">
        <v>0</v>
      </c>
      <c r="L140" s="6">
        <v>0</v>
      </c>
      <c r="M140" s="19"/>
    </row>
    <row r="141" spans="1:13" ht="42" customHeight="1" x14ac:dyDescent="0.25">
      <c r="A141" s="18"/>
      <c r="B141" s="17"/>
      <c r="C141" s="37"/>
      <c r="D141" s="19" t="s">
        <v>9</v>
      </c>
      <c r="E141" s="6">
        <v>0</v>
      </c>
      <c r="F141" s="6">
        <v>450</v>
      </c>
      <c r="G141" s="6">
        <v>0</v>
      </c>
      <c r="H141" s="6">
        <v>0</v>
      </c>
      <c r="I141" s="6">
        <v>0</v>
      </c>
      <c r="J141" s="6">
        <v>450</v>
      </c>
      <c r="K141" s="6">
        <v>0</v>
      </c>
      <c r="L141" s="6">
        <v>0</v>
      </c>
      <c r="M141" s="6" t="s">
        <v>84</v>
      </c>
    </row>
    <row r="142" spans="1:13" ht="42" customHeight="1" x14ac:dyDescent="0.25">
      <c r="A142" s="18"/>
      <c r="B142" s="17"/>
      <c r="C142" s="37"/>
      <c r="D142" s="19" t="s">
        <v>82</v>
      </c>
      <c r="E142" s="6">
        <v>0</v>
      </c>
      <c r="F142" s="6">
        <v>0</v>
      </c>
      <c r="G142" s="6">
        <v>0</v>
      </c>
      <c r="H142" s="6">
        <v>0</v>
      </c>
      <c r="I142" s="6">
        <v>0</v>
      </c>
      <c r="J142" s="6">
        <v>0</v>
      </c>
      <c r="K142" s="6">
        <v>0</v>
      </c>
      <c r="L142" s="6">
        <v>0</v>
      </c>
      <c r="M142" s="6"/>
    </row>
    <row r="143" spans="1:13" ht="42" customHeight="1" x14ac:dyDescent="0.25">
      <c r="A143" s="20"/>
      <c r="B143" s="17"/>
      <c r="C143" s="37"/>
      <c r="D143" s="19" t="s">
        <v>318</v>
      </c>
      <c r="E143" s="6">
        <v>0</v>
      </c>
      <c r="F143" s="6">
        <v>0</v>
      </c>
      <c r="G143" s="6">
        <v>0</v>
      </c>
      <c r="H143" s="6">
        <v>0</v>
      </c>
      <c r="I143" s="6">
        <v>0</v>
      </c>
      <c r="J143" s="6">
        <v>0</v>
      </c>
      <c r="K143" s="6">
        <v>0</v>
      </c>
      <c r="L143" s="6">
        <v>0</v>
      </c>
      <c r="M143" s="19"/>
    </row>
    <row r="144" spans="1:13" ht="42" customHeight="1" x14ac:dyDescent="0.25">
      <c r="A144" s="14" t="s">
        <v>81</v>
      </c>
      <c r="B144" s="17" t="s">
        <v>79</v>
      </c>
      <c r="C144" s="17" t="s">
        <v>52</v>
      </c>
      <c r="D144" s="16" t="s">
        <v>16</v>
      </c>
      <c r="E144" s="16">
        <f>E145+E146+E147+E148</f>
        <v>3650</v>
      </c>
      <c r="F144" s="16">
        <f t="shared" ref="F144:L144" si="41">F145+F146+F147+F148</f>
        <v>0</v>
      </c>
      <c r="G144" s="16">
        <f t="shared" si="41"/>
        <v>1800</v>
      </c>
      <c r="H144" s="16">
        <f t="shared" si="41"/>
        <v>0</v>
      </c>
      <c r="I144" s="16">
        <f t="shared" si="41"/>
        <v>1850</v>
      </c>
      <c r="J144" s="16">
        <f t="shared" si="41"/>
        <v>0</v>
      </c>
      <c r="K144" s="16">
        <f t="shared" si="41"/>
        <v>0</v>
      </c>
      <c r="L144" s="16">
        <f t="shared" si="41"/>
        <v>0</v>
      </c>
      <c r="M144" s="19"/>
    </row>
    <row r="145" spans="1:14" ht="67.5" customHeight="1" x14ac:dyDescent="0.25">
      <c r="A145" s="18"/>
      <c r="B145" s="17"/>
      <c r="C145" s="37"/>
      <c r="D145" s="19" t="s">
        <v>12</v>
      </c>
      <c r="E145" s="6">
        <v>0</v>
      </c>
      <c r="F145" s="6">
        <v>0</v>
      </c>
      <c r="G145" s="6">
        <v>0</v>
      </c>
      <c r="H145" s="6">
        <v>0</v>
      </c>
      <c r="I145" s="6">
        <v>0</v>
      </c>
      <c r="J145" s="6">
        <v>0</v>
      </c>
      <c r="K145" s="6">
        <v>0</v>
      </c>
      <c r="L145" s="6">
        <v>0</v>
      </c>
      <c r="M145" s="19"/>
    </row>
    <row r="146" spans="1:14" ht="42" customHeight="1" x14ac:dyDescent="0.25">
      <c r="A146" s="18"/>
      <c r="B146" s="17"/>
      <c r="C146" s="37"/>
      <c r="D146" s="19" t="s">
        <v>9</v>
      </c>
      <c r="E146" s="6">
        <v>3650</v>
      </c>
      <c r="F146" s="6">
        <v>0</v>
      </c>
      <c r="G146" s="6">
        <v>1800</v>
      </c>
      <c r="H146" s="6">
        <v>0</v>
      </c>
      <c r="I146" s="6">
        <v>1850</v>
      </c>
      <c r="J146" s="6">
        <v>0</v>
      </c>
      <c r="K146" s="6">
        <v>0</v>
      </c>
      <c r="L146" s="6">
        <v>0</v>
      </c>
      <c r="M146" s="19" t="s">
        <v>78</v>
      </c>
    </row>
    <row r="147" spans="1:14" ht="42" customHeight="1" x14ac:dyDescent="0.25">
      <c r="A147" s="18"/>
      <c r="B147" s="17"/>
      <c r="C147" s="37"/>
      <c r="D147" s="19" t="s">
        <v>82</v>
      </c>
      <c r="E147" s="6">
        <v>0</v>
      </c>
      <c r="F147" s="6">
        <v>0</v>
      </c>
      <c r="G147" s="6">
        <v>0</v>
      </c>
      <c r="H147" s="6">
        <v>0</v>
      </c>
      <c r="I147" s="6">
        <v>0</v>
      </c>
      <c r="J147" s="6">
        <v>0</v>
      </c>
      <c r="K147" s="6">
        <v>0</v>
      </c>
      <c r="L147" s="6">
        <v>0</v>
      </c>
      <c r="M147" s="19"/>
    </row>
    <row r="148" spans="1:14" ht="42" customHeight="1" x14ac:dyDescent="0.25">
      <c r="A148" s="18"/>
      <c r="B148" s="17"/>
      <c r="C148" s="37"/>
      <c r="D148" s="19" t="s">
        <v>318</v>
      </c>
      <c r="E148" s="6">
        <v>0</v>
      </c>
      <c r="F148" s="6">
        <v>0</v>
      </c>
      <c r="G148" s="6">
        <v>0</v>
      </c>
      <c r="H148" s="6">
        <v>0</v>
      </c>
      <c r="I148" s="6">
        <v>0</v>
      </c>
      <c r="J148" s="6">
        <v>0</v>
      </c>
      <c r="K148" s="6">
        <v>0</v>
      </c>
      <c r="L148" s="6">
        <v>0</v>
      </c>
      <c r="M148" s="19"/>
    </row>
    <row r="149" spans="1:14" ht="42" customHeight="1" x14ac:dyDescent="0.25">
      <c r="A149" s="14" t="s">
        <v>18</v>
      </c>
      <c r="B149" s="17" t="s">
        <v>83</v>
      </c>
      <c r="C149" s="17" t="s">
        <v>43</v>
      </c>
      <c r="D149" s="16" t="s">
        <v>16</v>
      </c>
      <c r="E149" s="16">
        <f>E150+E151+E152+E153</f>
        <v>20926.5</v>
      </c>
      <c r="F149" s="16">
        <f t="shared" ref="F149:L149" si="42">F150+F151+F152+F153</f>
        <v>3224.6</v>
      </c>
      <c r="G149" s="16">
        <f t="shared" si="42"/>
        <v>13282</v>
      </c>
      <c r="H149" s="16">
        <f t="shared" si="42"/>
        <v>0</v>
      </c>
      <c r="I149" s="16">
        <f t="shared" si="42"/>
        <v>7644.5</v>
      </c>
      <c r="J149" s="16">
        <f t="shared" si="42"/>
        <v>3224.6</v>
      </c>
      <c r="K149" s="16">
        <f t="shared" si="42"/>
        <v>0</v>
      </c>
      <c r="L149" s="16">
        <f t="shared" si="42"/>
        <v>0</v>
      </c>
      <c r="M149" s="19"/>
    </row>
    <row r="150" spans="1:14" ht="80.25" customHeight="1" x14ac:dyDescent="0.25">
      <c r="A150" s="18"/>
      <c r="B150" s="17"/>
      <c r="C150" s="37"/>
      <c r="D150" s="19" t="s">
        <v>12</v>
      </c>
      <c r="E150" s="19">
        <f>+G150+I150+K150</f>
        <v>3217.2</v>
      </c>
      <c r="F150" s="19">
        <f>+H150+J150</f>
        <v>3224.6</v>
      </c>
      <c r="G150" s="45">
        <v>0</v>
      </c>
      <c r="H150" s="19">
        <v>0</v>
      </c>
      <c r="I150" s="45">
        <v>3217.2</v>
      </c>
      <c r="J150" s="19">
        <v>3224.6</v>
      </c>
      <c r="K150" s="19">
        <v>0</v>
      </c>
      <c r="L150" s="19">
        <v>0</v>
      </c>
      <c r="M150" s="62" t="s">
        <v>289</v>
      </c>
    </row>
    <row r="151" spans="1:14" ht="42" customHeight="1" x14ac:dyDescent="0.25">
      <c r="A151" s="18"/>
      <c r="B151" s="17"/>
      <c r="C151" s="37"/>
      <c r="D151" s="19" t="s">
        <v>9</v>
      </c>
      <c r="E151" s="6">
        <v>17709.3</v>
      </c>
      <c r="F151" s="6">
        <v>0</v>
      </c>
      <c r="G151" s="6">
        <v>13282</v>
      </c>
      <c r="H151" s="6">
        <v>0</v>
      </c>
      <c r="I151" s="6">
        <v>4427.3</v>
      </c>
      <c r="J151" s="6">
        <v>0</v>
      </c>
      <c r="K151" s="6">
        <v>0</v>
      </c>
      <c r="L151" s="6">
        <v>0</v>
      </c>
      <c r="M151" s="19" t="s">
        <v>85</v>
      </c>
    </row>
    <row r="152" spans="1:14" ht="42" customHeight="1" x14ac:dyDescent="0.25">
      <c r="A152" s="18"/>
      <c r="B152" s="17"/>
      <c r="C152" s="37"/>
      <c r="D152" s="19" t="s">
        <v>82</v>
      </c>
      <c r="E152" s="6">
        <v>0</v>
      </c>
      <c r="F152" s="6">
        <v>0</v>
      </c>
      <c r="G152" s="6">
        <v>0</v>
      </c>
      <c r="H152" s="6">
        <v>0</v>
      </c>
      <c r="I152" s="6">
        <v>0</v>
      </c>
      <c r="J152" s="6">
        <v>0</v>
      </c>
      <c r="K152" s="6">
        <v>0</v>
      </c>
      <c r="L152" s="6">
        <v>0</v>
      </c>
      <c r="M152" s="19"/>
    </row>
    <row r="153" spans="1:14" ht="42" customHeight="1" x14ac:dyDescent="0.25">
      <c r="A153" s="20"/>
      <c r="B153" s="17"/>
      <c r="C153" s="37"/>
      <c r="D153" s="19" t="s">
        <v>318</v>
      </c>
      <c r="E153" s="6">
        <v>0</v>
      </c>
      <c r="F153" s="6">
        <v>0</v>
      </c>
      <c r="G153" s="6">
        <v>0</v>
      </c>
      <c r="H153" s="6">
        <v>0</v>
      </c>
      <c r="I153" s="6">
        <v>0</v>
      </c>
      <c r="J153" s="6">
        <v>0</v>
      </c>
      <c r="K153" s="6">
        <v>0</v>
      </c>
      <c r="L153" s="6">
        <v>0</v>
      </c>
      <c r="M153" s="19"/>
    </row>
    <row r="154" spans="1:14" ht="42" customHeight="1" x14ac:dyDescent="0.25">
      <c r="A154" s="14" t="s">
        <v>19</v>
      </c>
      <c r="B154" s="53" t="s">
        <v>286</v>
      </c>
      <c r="C154" s="17" t="s">
        <v>43</v>
      </c>
      <c r="D154" s="16" t="s">
        <v>16</v>
      </c>
      <c r="E154" s="16">
        <f>E155+E156+E157+E158</f>
        <v>716.6</v>
      </c>
      <c r="F154" s="16">
        <f t="shared" ref="F154:L154" si="43">F155+F156+F157+F158</f>
        <v>638.40000000000009</v>
      </c>
      <c r="G154" s="16">
        <f t="shared" si="43"/>
        <v>0</v>
      </c>
      <c r="H154" s="16">
        <f t="shared" si="43"/>
        <v>0</v>
      </c>
      <c r="I154" s="16">
        <f t="shared" si="43"/>
        <v>716.6</v>
      </c>
      <c r="J154" s="16">
        <f t="shared" si="43"/>
        <v>638.40000000000009</v>
      </c>
      <c r="K154" s="16">
        <f t="shared" si="43"/>
        <v>0</v>
      </c>
      <c r="L154" s="16">
        <f t="shared" si="43"/>
        <v>0</v>
      </c>
      <c r="M154" s="16"/>
    </row>
    <row r="155" spans="1:14" ht="42" customHeight="1" x14ac:dyDescent="0.25">
      <c r="A155" s="18"/>
      <c r="B155" s="63"/>
      <c r="C155" s="37"/>
      <c r="D155" s="19" t="s">
        <v>12</v>
      </c>
      <c r="E155" s="19">
        <v>0</v>
      </c>
      <c r="F155" s="19">
        <v>0</v>
      </c>
      <c r="G155" s="45">
        <v>0</v>
      </c>
      <c r="H155" s="19">
        <v>0</v>
      </c>
      <c r="I155" s="45">
        <v>0</v>
      </c>
      <c r="J155" s="19">
        <v>0</v>
      </c>
      <c r="K155" s="19">
        <v>0</v>
      </c>
      <c r="L155" s="19">
        <v>0</v>
      </c>
      <c r="M155" s="19"/>
    </row>
    <row r="156" spans="1:14" ht="42" customHeight="1" x14ac:dyDescent="0.25">
      <c r="A156" s="18"/>
      <c r="B156" s="63"/>
      <c r="C156" s="37"/>
      <c r="D156" s="19" t="s">
        <v>9</v>
      </c>
      <c r="E156" s="6">
        <v>0</v>
      </c>
      <c r="F156" s="6">
        <v>0</v>
      </c>
      <c r="G156" s="6">
        <v>0</v>
      </c>
      <c r="H156" s="6">
        <v>0</v>
      </c>
      <c r="I156" s="6">
        <v>0</v>
      </c>
      <c r="J156" s="6">
        <v>0</v>
      </c>
      <c r="K156" s="6">
        <v>0</v>
      </c>
      <c r="L156" s="6">
        <v>0</v>
      </c>
      <c r="M156" s="19"/>
    </row>
    <row r="157" spans="1:14" ht="42" customHeight="1" x14ac:dyDescent="0.25">
      <c r="A157" s="18"/>
      <c r="B157" s="63"/>
      <c r="C157" s="37"/>
      <c r="D157" s="19" t="s">
        <v>82</v>
      </c>
      <c r="E157" s="6">
        <v>358.3</v>
      </c>
      <c r="F157" s="6">
        <v>346.8</v>
      </c>
      <c r="G157" s="6">
        <v>0</v>
      </c>
      <c r="H157" s="6">
        <v>0</v>
      </c>
      <c r="I157" s="6">
        <v>358.3</v>
      </c>
      <c r="J157" s="6">
        <v>346.8</v>
      </c>
      <c r="K157" s="6">
        <v>0</v>
      </c>
      <c r="L157" s="6">
        <v>0</v>
      </c>
      <c r="M157" s="19" t="s">
        <v>338</v>
      </c>
    </row>
    <row r="158" spans="1:14" ht="45" x14ac:dyDescent="0.25">
      <c r="A158" s="20"/>
      <c r="B158" s="64"/>
      <c r="C158" s="37"/>
      <c r="D158" s="19" t="s">
        <v>318</v>
      </c>
      <c r="E158" s="6">
        <v>358.3</v>
      </c>
      <c r="F158" s="6">
        <v>291.60000000000002</v>
      </c>
      <c r="G158" s="6">
        <v>0</v>
      </c>
      <c r="H158" s="6">
        <v>0</v>
      </c>
      <c r="I158" s="6">
        <v>358.3</v>
      </c>
      <c r="J158" s="6">
        <v>291.60000000000002</v>
      </c>
      <c r="K158" s="6">
        <v>0</v>
      </c>
      <c r="L158" s="6">
        <v>0</v>
      </c>
      <c r="M158" s="19" t="s">
        <v>338</v>
      </c>
      <c r="N158" s="26"/>
    </row>
    <row r="159" spans="1:14" x14ac:dyDescent="0.25">
      <c r="A159" s="14" t="s">
        <v>20</v>
      </c>
      <c r="B159" s="53" t="s">
        <v>239</v>
      </c>
      <c r="C159" s="17" t="s">
        <v>43</v>
      </c>
      <c r="D159" s="16" t="s">
        <v>16</v>
      </c>
      <c r="E159" s="16">
        <f>E160+E161+E162+E163</f>
        <v>44.2</v>
      </c>
      <c r="F159" s="16">
        <f t="shared" ref="F159:L159" si="44">F160+F161+F162+F163</f>
        <v>110.9</v>
      </c>
      <c r="G159" s="16">
        <f t="shared" si="44"/>
        <v>0</v>
      </c>
      <c r="H159" s="16">
        <f t="shared" si="44"/>
        <v>0</v>
      </c>
      <c r="I159" s="16">
        <f t="shared" si="44"/>
        <v>44.2</v>
      </c>
      <c r="J159" s="16">
        <f t="shared" si="44"/>
        <v>110.9</v>
      </c>
      <c r="K159" s="16">
        <f t="shared" si="44"/>
        <v>0</v>
      </c>
      <c r="L159" s="16">
        <f t="shared" si="44"/>
        <v>0</v>
      </c>
      <c r="M159" s="19"/>
    </row>
    <row r="160" spans="1:14" x14ac:dyDescent="0.25">
      <c r="A160" s="18"/>
      <c r="B160" s="63"/>
      <c r="C160" s="37"/>
      <c r="D160" s="19" t="s">
        <v>12</v>
      </c>
      <c r="E160" s="19">
        <v>0</v>
      </c>
      <c r="F160" s="19">
        <v>0</v>
      </c>
      <c r="G160" s="45">
        <v>0</v>
      </c>
      <c r="H160" s="19">
        <v>0</v>
      </c>
      <c r="I160" s="45">
        <v>0</v>
      </c>
      <c r="J160" s="19">
        <v>0</v>
      </c>
      <c r="K160" s="19">
        <v>0</v>
      </c>
      <c r="L160" s="19">
        <v>0</v>
      </c>
      <c r="M160" s="19"/>
    </row>
    <row r="161" spans="1:14" ht="47.25" customHeight="1" x14ac:dyDescent="0.25">
      <c r="A161" s="18"/>
      <c r="B161" s="63"/>
      <c r="C161" s="37"/>
      <c r="D161" s="19" t="s">
        <v>9</v>
      </c>
      <c r="E161" s="6">
        <v>0</v>
      </c>
      <c r="F161" s="6">
        <v>0</v>
      </c>
      <c r="G161" s="6">
        <v>0</v>
      </c>
      <c r="H161" s="6">
        <v>0</v>
      </c>
      <c r="I161" s="6">
        <v>0</v>
      </c>
      <c r="J161" s="6">
        <v>0</v>
      </c>
      <c r="K161" s="6">
        <v>0</v>
      </c>
      <c r="L161" s="6">
        <v>0</v>
      </c>
      <c r="M161" s="19"/>
    </row>
    <row r="162" spans="1:14" ht="47.25" customHeight="1" x14ac:dyDescent="0.25">
      <c r="A162" s="18"/>
      <c r="B162" s="63"/>
      <c r="C162" s="37"/>
      <c r="D162" s="19" t="s">
        <v>82</v>
      </c>
      <c r="E162" s="6">
        <v>22.1</v>
      </c>
      <c r="F162" s="6">
        <v>22.1</v>
      </c>
      <c r="G162" s="6">
        <v>0</v>
      </c>
      <c r="H162" s="6">
        <v>0</v>
      </c>
      <c r="I162" s="6">
        <v>22.1</v>
      </c>
      <c r="J162" s="6">
        <v>22.1</v>
      </c>
      <c r="K162" s="6">
        <v>0</v>
      </c>
      <c r="L162" s="6">
        <v>0</v>
      </c>
      <c r="M162" s="19" t="s">
        <v>324</v>
      </c>
    </row>
    <row r="163" spans="1:14" ht="105" x14ac:dyDescent="0.25">
      <c r="A163" s="20"/>
      <c r="B163" s="64"/>
      <c r="C163" s="37"/>
      <c r="D163" s="19" t="s">
        <v>318</v>
      </c>
      <c r="E163" s="6">
        <v>22.1</v>
      </c>
      <c r="F163" s="6">
        <v>88.8</v>
      </c>
      <c r="G163" s="6">
        <v>0</v>
      </c>
      <c r="H163" s="6">
        <v>0</v>
      </c>
      <c r="I163" s="6">
        <v>22.1</v>
      </c>
      <c r="J163" s="6">
        <v>88.8</v>
      </c>
      <c r="K163" s="6">
        <v>0</v>
      </c>
      <c r="L163" s="6">
        <v>0</v>
      </c>
      <c r="M163" s="19" t="s">
        <v>375</v>
      </c>
      <c r="N163" s="26"/>
    </row>
    <row r="164" spans="1:14" x14ac:dyDescent="0.25">
      <c r="A164" s="14" t="s">
        <v>21</v>
      </c>
      <c r="B164" s="53" t="s">
        <v>287</v>
      </c>
      <c r="C164" s="17" t="s">
        <v>43</v>
      </c>
      <c r="D164" s="16" t="s">
        <v>16</v>
      </c>
      <c r="E164" s="24">
        <f t="shared" ref="E164:L164" si="45">E165+E166+E167+E168</f>
        <v>5052.1000000000004</v>
      </c>
      <c r="F164" s="24">
        <f t="shared" si="45"/>
        <v>10689.5</v>
      </c>
      <c r="G164" s="24">
        <f t="shared" si="45"/>
        <v>0</v>
      </c>
      <c r="H164" s="24">
        <f t="shared" si="45"/>
        <v>0</v>
      </c>
      <c r="I164" s="24">
        <f t="shared" si="45"/>
        <v>5052.1000000000004</v>
      </c>
      <c r="J164" s="24">
        <f t="shared" si="45"/>
        <v>10689.5</v>
      </c>
      <c r="K164" s="24">
        <f t="shared" si="45"/>
        <v>0</v>
      </c>
      <c r="L164" s="24">
        <f t="shared" si="45"/>
        <v>0</v>
      </c>
      <c r="M164" s="19"/>
    </row>
    <row r="165" spans="1:14" x14ac:dyDescent="0.25">
      <c r="A165" s="18"/>
      <c r="B165" s="63"/>
      <c r="C165" s="37"/>
      <c r="D165" s="19" t="s">
        <v>12</v>
      </c>
      <c r="E165" s="6">
        <v>0</v>
      </c>
      <c r="F165" s="6">
        <v>0</v>
      </c>
      <c r="G165" s="6">
        <v>0</v>
      </c>
      <c r="H165" s="6">
        <v>0</v>
      </c>
      <c r="I165" s="6">
        <v>0</v>
      </c>
      <c r="J165" s="6">
        <v>0</v>
      </c>
      <c r="K165" s="6">
        <v>0</v>
      </c>
      <c r="L165" s="6">
        <v>0</v>
      </c>
      <c r="M165" s="19"/>
    </row>
    <row r="166" spans="1:14" x14ac:dyDescent="0.25">
      <c r="A166" s="18"/>
      <c r="B166" s="63"/>
      <c r="C166" s="37"/>
      <c r="D166" s="19" t="s">
        <v>9</v>
      </c>
      <c r="E166" s="6">
        <v>0</v>
      </c>
      <c r="F166" s="6">
        <v>0</v>
      </c>
      <c r="G166" s="6">
        <v>0</v>
      </c>
      <c r="H166" s="6">
        <v>0</v>
      </c>
      <c r="I166" s="6">
        <v>0</v>
      </c>
      <c r="J166" s="6">
        <v>0</v>
      </c>
      <c r="K166" s="6">
        <v>0</v>
      </c>
      <c r="L166" s="6">
        <v>0</v>
      </c>
      <c r="M166" s="19"/>
    </row>
    <row r="167" spans="1:14" x14ac:dyDescent="0.25">
      <c r="A167" s="18"/>
      <c r="B167" s="63"/>
      <c r="C167" s="37"/>
      <c r="D167" s="19" t="s">
        <v>82</v>
      </c>
      <c r="E167" s="6">
        <v>5052.1000000000004</v>
      </c>
      <c r="F167" s="6">
        <v>5052.1000000000004</v>
      </c>
      <c r="G167" s="6">
        <v>0</v>
      </c>
      <c r="H167" s="6">
        <v>0</v>
      </c>
      <c r="I167" s="6">
        <v>5052.1000000000004</v>
      </c>
      <c r="J167" s="6">
        <v>5052.1000000000004</v>
      </c>
      <c r="K167" s="6">
        <v>0</v>
      </c>
      <c r="L167" s="6">
        <v>0</v>
      </c>
      <c r="M167" s="19"/>
    </row>
    <row r="168" spans="1:14" ht="66" customHeight="1" x14ac:dyDescent="0.25">
      <c r="A168" s="20"/>
      <c r="B168" s="64"/>
      <c r="C168" s="37"/>
      <c r="D168" s="19" t="s">
        <v>318</v>
      </c>
      <c r="E168" s="6">
        <v>0</v>
      </c>
      <c r="F168" s="6">
        <v>5637.4</v>
      </c>
      <c r="G168" s="6">
        <v>0</v>
      </c>
      <c r="H168" s="6">
        <v>0</v>
      </c>
      <c r="I168" s="6">
        <v>0</v>
      </c>
      <c r="J168" s="6">
        <v>5637.4</v>
      </c>
      <c r="K168" s="6">
        <v>0</v>
      </c>
      <c r="L168" s="6">
        <v>0</v>
      </c>
      <c r="M168" s="19" t="s">
        <v>367</v>
      </c>
      <c r="N168" s="26"/>
    </row>
    <row r="169" spans="1:14" ht="27.75" customHeight="1" x14ac:dyDescent="0.25">
      <c r="A169" s="14"/>
      <c r="B169" s="65" t="s">
        <v>288</v>
      </c>
      <c r="C169" s="17"/>
      <c r="D169" s="16" t="s">
        <v>214</v>
      </c>
      <c r="E169" s="66">
        <f>E124+E149+E154+E159+E164</f>
        <v>37585.199999999997</v>
      </c>
      <c r="F169" s="66">
        <f t="shared" ref="E169:L173" si="46">F124+F149+F154+F159+F164</f>
        <v>18181.599999999999</v>
      </c>
      <c r="G169" s="66">
        <f t="shared" si="46"/>
        <v>18385</v>
      </c>
      <c r="H169" s="66">
        <f t="shared" si="46"/>
        <v>1501.9</v>
      </c>
      <c r="I169" s="66">
        <f t="shared" si="46"/>
        <v>19200.2</v>
      </c>
      <c r="J169" s="66">
        <f t="shared" si="46"/>
        <v>16679.699999999997</v>
      </c>
      <c r="K169" s="66">
        <f t="shared" si="46"/>
        <v>0</v>
      </c>
      <c r="L169" s="66">
        <f t="shared" si="46"/>
        <v>0</v>
      </c>
      <c r="M169" s="19"/>
    </row>
    <row r="170" spans="1:14" ht="30" customHeight="1" x14ac:dyDescent="0.25">
      <c r="A170" s="18"/>
      <c r="B170" s="65"/>
      <c r="C170" s="37"/>
      <c r="D170" s="16" t="s">
        <v>12</v>
      </c>
      <c r="E170" s="66">
        <f t="shared" si="46"/>
        <v>6313</v>
      </c>
      <c r="F170" s="66">
        <f t="shared" si="46"/>
        <v>6292.7999999999993</v>
      </c>
      <c r="G170" s="66">
        <f t="shared" si="46"/>
        <v>1503</v>
      </c>
      <c r="H170" s="66">
        <f t="shared" si="46"/>
        <v>1501.9</v>
      </c>
      <c r="I170" s="66">
        <f t="shared" si="46"/>
        <v>4810</v>
      </c>
      <c r="J170" s="66">
        <f t="shared" si="46"/>
        <v>4790.8999999999996</v>
      </c>
      <c r="K170" s="66">
        <f t="shared" si="46"/>
        <v>0</v>
      </c>
      <c r="L170" s="66">
        <f t="shared" si="46"/>
        <v>0</v>
      </c>
      <c r="M170" s="62"/>
    </row>
    <row r="171" spans="1:14" ht="25.5" customHeight="1" x14ac:dyDescent="0.25">
      <c r="A171" s="18"/>
      <c r="B171" s="65"/>
      <c r="C171" s="37"/>
      <c r="D171" s="16" t="s">
        <v>9</v>
      </c>
      <c r="E171" s="66">
        <f t="shared" si="46"/>
        <v>25459.3</v>
      </c>
      <c r="F171" s="66">
        <f t="shared" si="46"/>
        <v>450</v>
      </c>
      <c r="G171" s="66">
        <f t="shared" si="46"/>
        <v>16882</v>
      </c>
      <c r="H171" s="66">
        <f t="shared" si="46"/>
        <v>0</v>
      </c>
      <c r="I171" s="66">
        <f t="shared" si="46"/>
        <v>8577.2999999999993</v>
      </c>
      <c r="J171" s="66">
        <f t="shared" si="46"/>
        <v>450</v>
      </c>
      <c r="K171" s="66">
        <f t="shared" si="46"/>
        <v>0</v>
      </c>
      <c r="L171" s="66">
        <f t="shared" si="46"/>
        <v>0</v>
      </c>
      <c r="M171" s="19"/>
    </row>
    <row r="172" spans="1:14" ht="33.75" customHeight="1" x14ac:dyDescent="0.25">
      <c r="A172" s="18"/>
      <c r="B172" s="65"/>
      <c r="C172" s="37"/>
      <c r="D172" s="16" t="s">
        <v>82</v>
      </c>
      <c r="E172" s="66">
        <f t="shared" si="46"/>
        <v>5432.5</v>
      </c>
      <c r="F172" s="66">
        <f t="shared" si="46"/>
        <v>5421</v>
      </c>
      <c r="G172" s="66">
        <f t="shared" si="46"/>
        <v>0</v>
      </c>
      <c r="H172" s="66">
        <f t="shared" si="46"/>
        <v>0</v>
      </c>
      <c r="I172" s="66">
        <f t="shared" si="46"/>
        <v>5432.5</v>
      </c>
      <c r="J172" s="66">
        <f t="shared" si="46"/>
        <v>5421</v>
      </c>
      <c r="K172" s="66">
        <f t="shared" si="46"/>
        <v>0</v>
      </c>
      <c r="L172" s="66">
        <f t="shared" si="46"/>
        <v>0</v>
      </c>
      <c r="M172" s="19"/>
    </row>
    <row r="173" spans="1:14" ht="33.75" customHeight="1" x14ac:dyDescent="0.25">
      <c r="A173" s="20"/>
      <c r="B173" s="65"/>
      <c r="C173" s="37"/>
      <c r="D173" s="16" t="s">
        <v>318</v>
      </c>
      <c r="E173" s="66">
        <f t="shared" si="46"/>
        <v>380.40000000000003</v>
      </c>
      <c r="F173" s="66">
        <f t="shared" si="46"/>
        <v>6017.7999999999993</v>
      </c>
      <c r="G173" s="66">
        <f t="shared" si="46"/>
        <v>0</v>
      </c>
      <c r="H173" s="66">
        <f t="shared" si="46"/>
        <v>0</v>
      </c>
      <c r="I173" s="66">
        <f t="shared" si="46"/>
        <v>380.40000000000003</v>
      </c>
      <c r="J173" s="66">
        <f t="shared" si="46"/>
        <v>6017.7999999999993</v>
      </c>
      <c r="K173" s="66">
        <f t="shared" si="46"/>
        <v>0</v>
      </c>
      <c r="L173" s="66">
        <f t="shared" si="46"/>
        <v>0</v>
      </c>
      <c r="M173" s="19"/>
    </row>
    <row r="174" spans="1:14" ht="23.25" customHeight="1" x14ac:dyDescent="0.25">
      <c r="A174" s="59" t="s">
        <v>44</v>
      </c>
      <c r="B174" s="60"/>
      <c r="C174" s="60"/>
      <c r="D174" s="60"/>
      <c r="E174" s="60"/>
      <c r="F174" s="60"/>
      <c r="G174" s="60"/>
      <c r="H174" s="60"/>
      <c r="I174" s="60"/>
      <c r="J174" s="60"/>
      <c r="K174" s="60"/>
      <c r="L174" s="60"/>
      <c r="M174" s="61"/>
    </row>
    <row r="175" spans="1:14" ht="15" customHeight="1" x14ac:dyDescent="0.25">
      <c r="A175" s="67" t="s">
        <v>17</v>
      </c>
      <c r="B175" s="17" t="s">
        <v>86</v>
      </c>
      <c r="C175" s="67"/>
      <c r="D175" s="16" t="s">
        <v>16</v>
      </c>
      <c r="E175" s="68">
        <f t="shared" ref="E175:L179" si="47">E180+E185+E190+E195+E200+E205</f>
        <v>58449.9</v>
      </c>
      <c r="F175" s="68">
        <f t="shared" si="47"/>
        <v>67735.600000000006</v>
      </c>
      <c r="G175" s="68">
        <f t="shared" si="47"/>
        <v>21978.9</v>
      </c>
      <c r="H175" s="68">
        <f t="shared" si="47"/>
        <v>29375.499999999996</v>
      </c>
      <c r="I175" s="68">
        <f t="shared" si="47"/>
        <v>36471</v>
      </c>
      <c r="J175" s="68">
        <f t="shared" si="47"/>
        <v>37920.1</v>
      </c>
      <c r="K175" s="68">
        <f t="shared" si="47"/>
        <v>0</v>
      </c>
      <c r="L175" s="68">
        <f t="shared" si="47"/>
        <v>440</v>
      </c>
      <c r="M175" s="49"/>
    </row>
    <row r="176" spans="1:14" ht="33" customHeight="1" x14ac:dyDescent="0.25">
      <c r="A176" s="69"/>
      <c r="B176" s="17"/>
      <c r="C176" s="69"/>
      <c r="D176" s="19" t="s">
        <v>12</v>
      </c>
      <c r="E176" s="25">
        <f t="shared" si="47"/>
        <v>9546.9</v>
      </c>
      <c r="F176" s="25">
        <f t="shared" si="47"/>
        <v>23221.7</v>
      </c>
      <c r="G176" s="25">
        <f t="shared" si="47"/>
        <v>1418</v>
      </c>
      <c r="H176" s="25">
        <f t="shared" si="47"/>
        <v>14783.099999999999</v>
      </c>
      <c r="I176" s="25">
        <f t="shared" si="47"/>
        <v>8128.9</v>
      </c>
      <c r="J176" s="25">
        <f t="shared" si="47"/>
        <v>8438.6</v>
      </c>
      <c r="K176" s="25">
        <f t="shared" si="47"/>
        <v>0</v>
      </c>
      <c r="L176" s="25">
        <f t="shared" si="47"/>
        <v>0</v>
      </c>
      <c r="M176" s="49"/>
    </row>
    <row r="177" spans="1:13" ht="37.5" customHeight="1" x14ac:dyDescent="0.25">
      <c r="A177" s="69"/>
      <c r="B177" s="17"/>
      <c r="C177" s="69"/>
      <c r="D177" s="19" t="s">
        <v>9</v>
      </c>
      <c r="E177" s="25">
        <f t="shared" si="47"/>
        <v>25839.599999999999</v>
      </c>
      <c r="F177" s="25">
        <f t="shared" si="47"/>
        <v>14035.1</v>
      </c>
      <c r="G177" s="25">
        <f t="shared" si="47"/>
        <v>14656.3</v>
      </c>
      <c r="H177" s="25">
        <f t="shared" si="47"/>
        <v>3817.9</v>
      </c>
      <c r="I177" s="25">
        <f t="shared" si="47"/>
        <v>11183.3</v>
      </c>
      <c r="J177" s="25">
        <f t="shared" si="47"/>
        <v>9777.2000000000007</v>
      </c>
      <c r="K177" s="25">
        <f t="shared" si="47"/>
        <v>0</v>
      </c>
      <c r="L177" s="25">
        <f t="shared" si="47"/>
        <v>440</v>
      </c>
      <c r="M177" s="49"/>
    </row>
    <row r="178" spans="1:13" ht="37.5" customHeight="1" x14ac:dyDescent="0.25">
      <c r="A178" s="69"/>
      <c r="B178" s="17"/>
      <c r="C178" s="69"/>
      <c r="D178" s="19" t="s">
        <v>82</v>
      </c>
      <c r="E178" s="25">
        <f t="shared" si="47"/>
        <v>12497.4</v>
      </c>
      <c r="F178" s="25">
        <f t="shared" si="47"/>
        <v>12695</v>
      </c>
      <c r="G178" s="25">
        <f t="shared" si="47"/>
        <v>3835.2</v>
      </c>
      <c r="H178" s="25">
        <f t="shared" si="47"/>
        <v>3511.1</v>
      </c>
      <c r="I178" s="25">
        <f t="shared" si="47"/>
        <v>8662.2000000000007</v>
      </c>
      <c r="J178" s="25">
        <f t="shared" si="47"/>
        <v>9183.9</v>
      </c>
      <c r="K178" s="25">
        <f t="shared" si="47"/>
        <v>0</v>
      </c>
      <c r="L178" s="25">
        <f t="shared" si="47"/>
        <v>0</v>
      </c>
      <c r="M178" s="49"/>
    </row>
    <row r="179" spans="1:13" ht="19.5" customHeight="1" x14ac:dyDescent="0.25">
      <c r="A179" s="70"/>
      <c r="B179" s="17"/>
      <c r="C179" s="70"/>
      <c r="D179" s="19" t="s">
        <v>318</v>
      </c>
      <c r="E179" s="25">
        <f t="shared" si="47"/>
        <v>10566</v>
      </c>
      <c r="F179" s="25">
        <f t="shared" si="47"/>
        <v>17783.8</v>
      </c>
      <c r="G179" s="25">
        <f t="shared" si="47"/>
        <v>2069.4</v>
      </c>
      <c r="H179" s="25">
        <f t="shared" si="47"/>
        <v>7263.4</v>
      </c>
      <c r="I179" s="25">
        <f t="shared" si="47"/>
        <v>8496.6</v>
      </c>
      <c r="J179" s="25">
        <f t="shared" si="47"/>
        <v>10520.4</v>
      </c>
      <c r="K179" s="25">
        <f t="shared" si="47"/>
        <v>0</v>
      </c>
      <c r="L179" s="25">
        <f t="shared" si="47"/>
        <v>0</v>
      </c>
      <c r="M179" s="49"/>
    </row>
    <row r="180" spans="1:13" ht="27" customHeight="1" x14ac:dyDescent="0.25">
      <c r="A180" s="14" t="s">
        <v>73</v>
      </c>
      <c r="B180" s="17" t="s">
        <v>86</v>
      </c>
      <c r="C180" s="17" t="s">
        <v>52</v>
      </c>
      <c r="D180" s="16" t="s">
        <v>16</v>
      </c>
      <c r="E180" s="68">
        <f>E181+E182+E183+E184</f>
        <v>40</v>
      </c>
      <c r="F180" s="68">
        <f t="shared" ref="F180:L180" si="48">F181+F182+F183+F184</f>
        <v>40</v>
      </c>
      <c r="G180" s="68">
        <f t="shared" si="48"/>
        <v>0</v>
      </c>
      <c r="H180" s="68">
        <f t="shared" si="48"/>
        <v>0</v>
      </c>
      <c r="I180" s="68">
        <f t="shared" si="48"/>
        <v>40</v>
      </c>
      <c r="J180" s="68">
        <f t="shared" si="48"/>
        <v>40</v>
      </c>
      <c r="K180" s="68">
        <f t="shared" si="48"/>
        <v>0</v>
      </c>
      <c r="L180" s="68">
        <f t="shared" si="48"/>
        <v>0</v>
      </c>
      <c r="M180" s="49"/>
    </row>
    <row r="181" spans="1:13" ht="39.75" customHeight="1" x14ac:dyDescent="0.25">
      <c r="A181" s="18"/>
      <c r="B181" s="17"/>
      <c r="C181" s="37"/>
      <c r="D181" s="19" t="s">
        <v>12</v>
      </c>
      <c r="E181" s="25">
        <v>0</v>
      </c>
      <c r="F181" s="25">
        <v>0</v>
      </c>
      <c r="G181" s="25">
        <v>0</v>
      </c>
      <c r="H181" s="25">
        <v>0</v>
      </c>
      <c r="I181" s="25">
        <v>0</v>
      </c>
      <c r="J181" s="25">
        <v>0</v>
      </c>
      <c r="K181" s="25">
        <v>0</v>
      </c>
      <c r="L181" s="25">
        <v>0</v>
      </c>
      <c r="M181" s="49"/>
    </row>
    <row r="182" spans="1:13" ht="57" customHeight="1" x14ac:dyDescent="0.25">
      <c r="A182" s="18"/>
      <c r="B182" s="17"/>
      <c r="C182" s="37"/>
      <c r="D182" s="19" t="s">
        <v>9</v>
      </c>
      <c r="E182" s="25">
        <v>40</v>
      </c>
      <c r="F182" s="25">
        <v>40</v>
      </c>
      <c r="G182" s="25">
        <v>0</v>
      </c>
      <c r="H182" s="25">
        <v>0</v>
      </c>
      <c r="I182" s="25">
        <v>40</v>
      </c>
      <c r="J182" s="25">
        <v>40</v>
      </c>
      <c r="K182" s="25">
        <v>0</v>
      </c>
      <c r="L182" s="25">
        <v>0</v>
      </c>
      <c r="M182" s="25" t="s">
        <v>90</v>
      </c>
    </row>
    <row r="183" spans="1:13" ht="57" customHeight="1" x14ac:dyDescent="0.25">
      <c r="A183" s="18"/>
      <c r="B183" s="17"/>
      <c r="C183" s="37"/>
      <c r="D183" s="19" t="s">
        <v>82</v>
      </c>
      <c r="E183" s="25">
        <v>0</v>
      </c>
      <c r="F183" s="25">
        <v>0</v>
      </c>
      <c r="G183" s="25">
        <v>0</v>
      </c>
      <c r="H183" s="25">
        <v>0</v>
      </c>
      <c r="I183" s="25">
        <v>0</v>
      </c>
      <c r="J183" s="25">
        <v>0</v>
      </c>
      <c r="K183" s="25">
        <v>0</v>
      </c>
      <c r="L183" s="25">
        <v>0</v>
      </c>
      <c r="M183" s="25"/>
    </row>
    <row r="184" spans="1:13" ht="23.25" customHeight="1" x14ac:dyDescent="0.25">
      <c r="A184" s="20"/>
      <c r="B184" s="17"/>
      <c r="C184" s="37"/>
      <c r="D184" s="19" t="s">
        <v>318</v>
      </c>
      <c r="E184" s="25">
        <v>0</v>
      </c>
      <c r="F184" s="25">
        <v>0</v>
      </c>
      <c r="G184" s="25">
        <v>0</v>
      </c>
      <c r="H184" s="25">
        <v>0</v>
      </c>
      <c r="I184" s="25">
        <v>0</v>
      </c>
      <c r="J184" s="25">
        <v>0</v>
      </c>
      <c r="K184" s="25">
        <v>0</v>
      </c>
      <c r="L184" s="25">
        <v>0</v>
      </c>
      <c r="M184" s="25"/>
    </row>
    <row r="185" spans="1:13" ht="21.75" customHeight="1" x14ac:dyDescent="0.25">
      <c r="A185" s="14" t="s">
        <v>75</v>
      </c>
      <c r="B185" s="17" t="s">
        <v>86</v>
      </c>
      <c r="C185" s="17" t="s">
        <v>43</v>
      </c>
      <c r="D185" s="16" t="s">
        <v>16</v>
      </c>
      <c r="E185" s="16">
        <f>E186+E187+E188+E189</f>
        <v>18179</v>
      </c>
      <c r="F185" s="16">
        <f t="shared" ref="F185:L185" si="49">F186+F187+F188+F189</f>
        <v>2852.6</v>
      </c>
      <c r="G185" s="16">
        <f t="shared" si="49"/>
        <v>14000</v>
      </c>
      <c r="H185" s="16">
        <f t="shared" si="49"/>
        <v>0</v>
      </c>
      <c r="I185" s="16">
        <f t="shared" si="49"/>
        <v>4179</v>
      </c>
      <c r="J185" s="16">
        <f t="shared" si="49"/>
        <v>2412.6</v>
      </c>
      <c r="K185" s="16">
        <f t="shared" si="49"/>
        <v>0</v>
      </c>
      <c r="L185" s="16">
        <f t="shared" si="49"/>
        <v>440</v>
      </c>
      <c r="M185" s="19"/>
    </row>
    <row r="186" spans="1:13" ht="62.25" customHeight="1" x14ac:dyDescent="0.25">
      <c r="A186" s="18"/>
      <c r="B186" s="17"/>
      <c r="C186" s="37"/>
      <c r="D186" s="19" t="s">
        <v>12</v>
      </c>
      <c r="E186" s="6">
        <v>679</v>
      </c>
      <c r="F186" s="6">
        <v>802.6</v>
      </c>
      <c r="G186" s="6">
        <v>0</v>
      </c>
      <c r="H186" s="6">
        <v>0</v>
      </c>
      <c r="I186" s="6">
        <v>679</v>
      </c>
      <c r="J186" s="6">
        <v>802.6</v>
      </c>
      <c r="K186" s="6">
        <v>0</v>
      </c>
      <c r="L186" s="6">
        <v>0</v>
      </c>
      <c r="M186" s="25" t="s">
        <v>87</v>
      </c>
    </row>
    <row r="187" spans="1:13" ht="53.25" customHeight="1" x14ac:dyDescent="0.25">
      <c r="A187" s="18"/>
      <c r="B187" s="17"/>
      <c r="C187" s="37"/>
      <c r="D187" s="19" t="s">
        <v>9</v>
      </c>
      <c r="E187" s="6">
        <f>+G187+I187+K187</f>
        <v>17500</v>
      </c>
      <c r="F187" s="6">
        <f>+H187+J187+L187</f>
        <v>2050</v>
      </c>
      <c r="G187" s="6">
        <v>14000</v>
      </c>
      <c r="H187" s="6">
        <v>0</v>
      </c>
      <c r="I187" s="6">
        <v>3500</v>
      </c>
      <c r="J187" s="6">
        <v>1610</v>
      </c>
      <c r="K187" s="6">
        <v>0</v>
      </c>
      <c r="L187" s="6">
        <v>440</v>
      </c>
      <c r="M187" s="19" t="s">
        <v>88</v>
      </c>
    </row>
    <row r="188" spans="1:13" ht="21" customHeight="1" x14ac:dyDescent="0.25">
      <c r="A188" s="18"/>
      <c r="B188" s="17"/>
      <c r="C188" s="37"/>
      <c r="D188" s="19" t="s">
        <v>82</v>
      </c>
      <c r="E188" s="6">
        <v>0</v>
      </c>
      <c r="F188" s="6">
        <v>0</v>
      </c>
      <c r="G188" s="6">
        <v>0</v>
      </c>
      <c r="H188" s="6">
        <v>0</v>
      </c>
      <c r="I188" s="6">
        <v>0</v>
      </c>
      <c r="J188" s="6">
        <v>0</v>
      </c>
      <c r="K188" s="6">
        <v>0</v>
      </c>
      <c r="L188" s="6">
        <v>0</v>
      </c>
      <c r="M188" s="19"/>
    </row>
    <row r="189" spans="1:13" ht="22.5" customHeight="1" x14ac:dyDescent="0.25">
      <c r="A189" s="20"/>
      <c r="B189" s="17"/>
      <c r="C189" s="37"/>
      <c r="D189" s="19" t="s">
        <v>318</v>
      </c>
      <c r="E189" s="6">
        <v>0</v>
      </c>
      <c r="F189" s="6">
        <v>0</v>
      </c>
      <c r="G189" s="6">
        <v>0</v>
      </c>
      <c r="H189" s="6">
        <v>0</v>
      </c>
      <c r="I189" s="6">
        <v>0</v>
      </c>
      <c r="J189" s="6">
        <v>0</v>
      </c>
      <c r="K189" s="6">
        <v>0</v>
      </c>
      <c r="L189" s="6">
        <v>0</v>
      </c>
      <c r="M189" s="19"/>
    </row>
    <row r="190" spans="1:13" ht="35.25" customHeight="1" x14ac:dyDescent="0.25">
      <c r="A190" s="14" t="s">
        <v>77</v>
      </c>
      <c r="B190" s="17" t="s">
        <v>86</v>
      </c>
      <c r="C190" s="17" t="s">
        <v>89</v>
      </c>
      <c r="D190" s="16" t="s">
        <v>16</v>
      </c>
      <c r="E190" s="16">
        <f>E191+E192+E193+E194</f>
        <v>500</v>
      </c>
      <c r="F190" s="16">
        <f t="shared" ref="F190:L190" si="50">F191+F192+F193+F194</f>
        <v>200</v>
      </c>
      <c r="G190" s="16">
        <f t="shared" si="50"/>
        <v>0</v>
      </c>
      <c r="H190" s="16">
        <f t="shared" si="50"/>
        <v>0</v>
      </c>
      <c r="I190" s="16">
        <f t="shared" si="50"/>
        <v>500</v>
      </c>
      <c r="J190" s="16">
        <f t="shared" si="50"/>
        <v>200</v>
      </c>
      <c r="K190" s="16">
        <f t="shared" si="50"/>
        <v>0</v>
      </c>
      <c r="L190" s="16">
        <f t="shared" si="50"/>
        <v>0</v>
      </c>
      <c r="M190" s="40"/>
    </row>
    <row r="191" spans="1:13" ht="24" customHeight="1" x14ac:dyDescent="0.25">
      <c r="A191" s="18"/>
      <c r="B191" s="17"/>
      <c r="C191" s="37"/>
      <c r="D191" s="19" t="s">
        <v>12</v>
      </c>
      <c r="E191" s="6">
        <v>200</v>
      </c>
      <c r="F191" s="6">
        <v>100</v>
      </c>
      <c r="G191" s="6">
        <v>0</v>
      </c>
      <c r="H191" s="6">
        <v>0</v>
      </c>
      <c r="I191" s="6">
        <v>200</v>
      </c>
      <c r="J191" s="6">
        <v>100</v>
      </c>
      <c r="K191" s="6">
        <v>0</v>
      </c>
      <c r="L191" s="6">
        <v>0</v>
      </c>
      <c r="M191" s="17" t="s">
        <v>91</v>
      </c>
    </row>
    <row r="192" spans="1:13" ht="44.25" customHeight="1" x14ac:dyDescent="0.25">
      <c r="A192" s="18"/>
      <c r="B192" s="17"/>
      <c r="C192" s="37"/>
      <c r="D192" s="19" t="s">
        <v>9</v>
      </c>
      <c r="E192" s="6">
        <v>300</v>
      </c>
      <c r="F192" s="6">
        <v>100</v>
      </c>
      <c r="G192" s="6">
        <v>0</v>
      </c>
      <c r="H192" s="6">
        <v>0</v>
      </c>
      <c r="I192" s="6">
        <v>300</v>
      </c>
      <c r="J192" s="6">
        <v>100</v>
      </c>
      <c r="K192" s="6">
        <v>0</v>
      </c>
      <c r="L192" s="6">
        <v>0</v>
      </c>
      <c r="M192" s="17"/>
    </row>
    <row r="193" spans="1:13" ht="21.75" customHeight="1" x14ac:dyDescent="0.25">
      <c r="A193" s="18"/>
      <c r="B193" s="17"/>
      <c r="C193" s="37"/>
      <c r="D193" s="19" t="s">
        <v>218</v>
      </c>
      <c r="E193" s="6">
        <v>0</v>
      </c>
      <c r="F193" s="6">
        <v>0</v>
      </c>
      <c r="G193" s="6">
        <v>0</v>
      </c>
      <c r="H193" s="6">
        <v>0</v>
      </c>
      <c r="I193" s="6">
        <v>0</v>
      </c>
      <c r="J193" s="6">
        <v>0</v>
      </c>
      <c r="K193" s="6">
        <v>0</v>
      </c>
      <c r="L193" s="6">
        <v>0</v>
      </c>
      <c r="M193" s="52"/>
    </row>
    <row r="194" spans="1:13" ht="21.75" customHeight="1" x14ac:dyDescent="0.25">
      <c r="A194" s="20"/>
      <c r="B194" s="17"/>
      <c r="C194" s="37"/>
      <c r="D194" s="19" t="s">
        <v>318</v>
      </c>
      <c r="E194" s="6">
        <v>0</v>
      </c>
      <c r="F194" s="6">
        <v>0</v>
      </c>
      <c r="G194" s="6">
        <v>0</v>
      </c>
      <c r="H194" s="6">
        <v>0</v>
      </c>
      <c r="I194" s="6">
        <v>0</v>
      </c>
      <c r="J194" s="6">
        <v>0</v>
      </c>
      <c r="K194" s="6">
        <v>0</v>
      </c>
      <c r="L194" s="6">
        <v>0</v>
      </c>
      <c r="M194" s="19"/>
    </row>
    <row r="195" spans="1:13" ht="21.75" customHeight="1" x14ac:dyDescent="0.25">
      <c r="A195" s="14" t="s">
        <v>81</v>
      </c>
      <c r="B195" s="53" t="s">
        <v>86</v>
      </c>
      <c r="C195" s="14" t="s">
        <v>42</v>
      </c>
      <c r="D195" s="16" t="s">
        <v>16</v>
      </c>
      <c r="E195" s="24">
        <f>E196+E197+E198+E199</f>
        <v>0</v>
      </c>
      <c r="F195" s="24">
        <f t="shared" ref="F195:L195" si="51">F196+F197+F198+F199</f>
        <v>0</v>
      </c>
      <c r="G195" s="24">
        <f t="shared" si="51"/>
        <v>0</v>
      </c>
      <c r="H195" s="24">
        <f t="shared" si="51"/>
        <v>0</v>
      </c>
      <c r="I195" s="24">
        <f t="shared" si="51"/>
        <v>0</v>
      </c>
      <c r="J195" s="24">
        <f t="shared" si="51"/>
        <v>0</v>
      </c>
      <c r="K195" s="24">
        <f t="shared" si="51"/>
        <v>0</v>
      </c>
      <c r="L195" s="24">
        <f t="shared" si="51"/>
        <v>0</v>
      </c>
      <c r="M195" s="19"/>
    </row>
    <row r="196" spans="1:13" ht="45.75" customHeight="1" x14ac:dyDescent="0.25">
      <c r="A196" s="18"/>
      <c r="B196" s="63"/>
      <c r="C196" s="18"/>
      <c r="D196" s="19" t="s">
        <v>12</v>
      </c>
      <c r="E196" s="6">
        <v>0</v>
      </c>
      <c r="F196" s="6">
        <v>0</v>
      </c>
      <c r="G196" s="6">
        <v>0</v>
      </c>
      <c r="H196" s="6">
        <v>0</v>
      </c>
      <c r="I196" s="6">
        <v>0</v>
      </c>
      <c r="J196" s="6">
        <v>0</v>
      </c>
      <c r="K196" s="6">
        <v>0</v>
      </c>
      <c r="L196" s="6">
        <v>0</v>
      </c>
      <c r="M196" s="19"/>
    </row>
    <row r="197" spans="1:13" ht="45.75" customHeight="1" x14ac:dyDescent="0.25">
      <c r="A197" s="18"/>
      <c r="B197" s="63"/>
      <c r="C197" s="18"/>
      <c r="D197" s="19" t="s">
        <v>9</v>
      </c>
      <c r="E197" s="6">
        <v>0</v>
      </c>
      <c r="F197" s="6">
        <v>0</v>
      </c>
      <c r="G197" s="6">
        <v>0</v>
      </c>
      <c r="H197" s="6">
        <v>0</v>
      </c>
      <c r="I197" s="6">
        <v>0</v>
      </c>
      <c r="J197" s="6">
        <v>0</v>
      </c>
      <c r="K197" s="6">
        <v>0</v>
      </c>
      <c r="L197" s="6">
        <v>0</v>
      </c>
      <c r="M197" s="19"/>
    </row>
    <row r="198" spans="1:13" ht="45.75" customHeight="1" x14ac:dyDescent="0.25">
      <c r="A198" s="18"/>
      <c r="B198" s="63"/>
      <c r="C198" s="18"/>
      <c r="D198" s="19" t="s">
        <v>82</v>
      </c>
      <c r="E198" s="6">
        <v>0</v>
      </c>
      <c r="F198" s="6">
        <v>0</v>
      </c>
      <c r="G198" s="6">
        <v>0</v>
      </c>
      <c r="H198" s="6">
        <v>0</v>
      </c>
      <c r="I198" s="6">
        <v>0</v>
      </c>
      <c r="J198" s="6">
        <v>0</v>
      </c>
      <c r="K198" s="6">
        <v>0</v>
      </c>
      <c r="L198" s="6">
        <v>0</v>
      </c>
      <c r="M198" s="19"/>
    </row>
    <row r="199" spans="1:13" ht="49.5" customHeight="1" x14ac:dyDescent="0.25">
      <c r="A199" s="20"/>
      <c r="B199" s="64"/>
      <c r="C199" s="20"/>
      <c r="D199" s="19" t="s">
        <v>318</v>
      </c>
      <c r="E199" s="6">
        <v>0</v>
      </c>
      <c r="F199" s="6">
        <v>0</v>
      </c>
      <c r="G199" s="6">
        <v>0</v>
      </c>
      <c r="H199" s="6">
        <v>0</v>
      </c>
      <c r="I199" s="6">
        <v>0</v>
      </c>
      <c r="J199" s="6">
        <v>0</v>
      </c>
      <c r="K199" s="6">
        <v>0</v>
      </c>
      <c r="L199" s="6">
        <v>0</v>
      </c>
      <c r="M199" s="19"/>
    </row>
    <row r="200" spans="1:13" ht="54" customHeight="1" x14ac:dyDescent="0.25">
      <c r="A200" s="14" t="s">
        <v>217</v>
      </c>
      <c r="B200" s="17" t="s">
        <v>86</v>
      </c>
      <c r="C200" s="17" t="s">
        <v>37</v>
      </c>
      <c r="D200" s="16" t="s">
        <v>16</v>
      </c>
      <c r="E200" s="16">
        <f>E201+E202+E203+E204</f>
        <v>21738.400000000001</v>
      </c>
      <c r="F200" s="16">
        <f>F201+F202+F203+F204</f>
        <v>38574.800000000003</v>
      </c>
      <c r="G200" s="16">
        <f t="shared" ref="G200:L200" si="52">G201+G202+G203+G204</f>
        <v>3078.3999999999996</v>
      </c>
      <c r="H200" s="16">
        <f t="shared" si="52"/>
        <v>18073.799999999996</v>
      </c>
      <c r="I200" s="16">
        <f t="shared" si="52"/>
        <v>18660</v>
      </c>
      <c r="J200" s="16">
        <f t="shared" si="52"/>
        <v>20501</v>
      </c>
      <c r="K200" s="16">
        <f t="shared" si="52"/>
        <v>0</v>
      </c>
      <c r="L200" s="16">
        <f t="shared" si="52"/>
        <v>0</v>
      </c>
      <c r="M200" s="6"/>
    </row>
    <row r="201" spans="1:13" ht="104.25" customHeight="1" x14ac:dyDescent="0.25">
      <c r="A201" s="18"/>
      <c r="B201" s="17"/>
      <c r="C201" s="37"/>
      <c r="D201" s="19" t="s">
        <v>12</v>
      </c>
      <c r="E201" s="19">
        <v>4688.5</v>
      </c>
      <c r="F201" s="19">
        <v>17890.900000000001</v>
      </c>
      <c r="G201" s="19">
        <v>656.3</v>
      </c>
      <c r="H201" s="19">
        <v>13619.3</v>
      </c>
      <c r="I201" s="19">
        <v>4032.2</v>
      </c>
      <c r="J201" s="19">
        <v>4271.6000000000004</v>
      </c>
      <c r="K201" s="19">
        <v>0</v>
      </c>
      <c r="L201" s="19">
        <v>0</v>
      </c>
      <c r="M201" s="19" t="s">
        <v>92</v>
      </c>
    </row>
    <row r="202" spans="1:13" ht="154.5" customHeight="1" x14ac:dyDescent="0.25">
      <c r="A202" s="18"/>
      <c r="B202" s="17"/>
      <c r="C202" s="37"/>
      <c r="D202" s="19" t="s">
        <v>9</v>
      </c>
      <c r="E202" s="19">
        <v>4891.3</v>
      </c>
      <c r="F202" s="19">
        <v>6122.6</v>
      </c>
      <c r="G202" s="19">
        <v>656.3</v>
      </c>
      <c r="H202" s="19">
        <v>1361.9</v>
      </c>
      <c r="I202" s="19">
        <v>4235</v>
      </c>
      <c r="J202" s="19">
        <v>4760.7</v>
      </c>
      <c r="K202" s="19">
        <v>0</v>
      </c>
      <c r="L202" s="19">
        <v>0</v>
      </c>
      <c r="M202" s="19" t="s">
        <v>93</v>
      </c>
    </row>
    <row r="203" spans="1:13" ht="53.25" customHeight="1" x14ac:dyDescent="0.25">
      <c r="A203" s="18"/>
      <c r="B203" s="17"/>
      <c r="C203" s="37"/>
      <c r="D203" s="19" t="s">
        <v>82</v>
      </c>
      <c r="E203" s="19">
        <v>7045</v>
      </c>
      <c r="F203" s="19">
        <v>7358</v>
      </c>
      <c r="G203" s="19">
        <v>1765.8</v>
      </c>
      <c r="H203" s="19">
        <v>1616</v>
      </c>
      <c r="I203" s="19">
        <v>5279.2</v>
      </c>
      <c r="J203" s="19">
        <v>5742</v>
      </c>
      <c r="K203" s="19">
        <v>0</v>
      </c>
      <c r="L203" s="19">
        <v>0</v>
      </c>
      <c r="M203" s="19" t="s">
        <v>256</v>
      </c>
    </row>
    <row r="204" spans="1:13" ht="50.25" customHeight="1" x14ac:dyDescent="0.25">
      <c r="A204" s="20"/>
      <c r="B204" s="17"/>
      <c r="C204" s="37"/>
      <c r="D204" s="19" t="s">
        <v>318</v>
      </c>
      <c r="E204" s="19">
        <f>G204+I204</f>
        <v>5113.6000000000004</v>
      </c>
      <c r="F204" s="19">
        <f>H204+J204</f>
        <v>7203.2999999999993</v>
      </c>
      <c r="G204" s="19">
        <v>0</v>
      </c>
      <c r="H204" s="19">
        <v>1476.6</v>
      </c>
      <c r="I204" s="19">
        <v>5113.6000000000004</v>
      </c>
      <c r="J204" s="19">
        <v>5726.7</v>
      </c>
      <c r="K204" s="19">
        <v>0</v>
      </c>
      <c r="L204" s="19">
        <v>0</v>
      </c>
      <c r="M204" s="19" t="s">
        <v>326</v>
      </c>
    </row>
    <row r="205" spans="1:13" ht="62.25" customHeight="1" x14ac:dyDescent="0.25">
      <c r="A205" s="14" t="s">
        <v>219</v>
      </c>
      <c r="B205" s="17" t="s">
        <v>86</v>
      </c>
      <c r="C205" s="17" t="s">
        <v>49</v>
      </c>
      <c r="D205" s="16" t="s">
        <v>16</v>
      </c>
      <c r="E205" s="16">
        <f>E206+E207+E208+E209</f>
        <v>17992.5</v>
      </c>
      <c r="F205" s="16">
        <f t="shared" ref="F205:L205" si="53">F206+F207+F208+F209</f>
        <v>26068.2</v>
      </c>
      <c r="G205" s="16">
        <f t="shared" si="53"/>
        <v>4900.5</v>
      </c>
      <c r="H205" s="16">
        <f t="shared" si="53"/>
        <v>11301.7</v>
      </c>
      <c r="I205" s="16">
        <f t="shared" si="53"/>
        <v>13092</v>
      </c>
      <c r="J205" s="16">
        <f t="shared" si="53"/>
        <v>14766.5</v>
      </c>
      <c r="K205" s="16">
        <f t="shared" si="53"/>
        <v>0</v>
      </c>
      <c r="L205" s="16">
        <f t="shared" si="53"/>
        <v>0</v>
      </c>
      <c r="M205" s="19"/>
    </row>
    <row r="206" spans="1:13" ht="117.75" customHeight="1" x14ac:dyDescent="0.25">
      <c r="A206" s="18"/>
      <c r="B206" s="17"/>
      <c r="C206" s="37"/>
      <c r="D206" s="19" t="s">
        <v>12</v>
      </c>
      <c r="E206" s="19">
        <f>+G206+I206</f>
        <v>3979.3999999999996</v>
      </c>
      <c r="F206" s="19">
        <f>+H206+J206</f>
        <v>4428.2</v>
      </c>
      <c r="G206" s="19">
        <v>761.7</v>
      </c>
      <c r="H206" s="19">
        <v>1163.8</v>
      </c>
      <c r="I206" s="19">
        <v>3217.7</v>
      </c>
      <c r="J206" s="19">
        <v>3264.4</v>
      </c>
      <c r="K206" s="19">
        <v>0</v>
      </c>
      <c r="L206" s="19">
        <v>0</v>
      </c>
      <c r="M206" s="25" t="s">
        <v>317</v>
      </c>
    </row>
    <row r="207" spans="1:13" ht="186.75" customHeight="1" x14ac:dyDescent="0.25">
      <c r="A207" s="18"/>
      <c r="B207" s="17"/>
      <c r="C207" s="37"/>
      <c r="D207" s="19" t="s">
        <v>9</v>
      </c>
      <c r="E207" s="19">
        <f>+G207+I207</f>
        <v>3108.3</v>
      </c>
      <c r="F207" s="19">
        <f>+H207+J207</f>
        <v>5722.5</v>
      </c>
      <c r="G207" s="19">
        <v>0</v>
      </c>
      <c r="H207" s="19">
        <v>2456</v>
      </c>
      <c r="I207" s="19">
        <v>3108.3</v>
      </c>
      <c r="J207" s="19">
        <v>3266.5</v>
      </c>
      <c r="K207" s="19">
        <v>0</v>
      </c>
      <c r="L207" s="19">
        <v>0</v>
      </c>
      <c r="M207" s="19" t="s">
        <v>94</v>
      </c>
    </row>
    <row r="208" spans="1:13" ht="61.5" customHeight="1" x14ac:dyDescent="0.25">
      <c r="A208" s="18"/>
      <c r="B208" s="17"/>
      <c r="C208" s="37"/>
      <c r="D208" s="19" t="s">
        <v>82</v>
      </c>
      <c r="E208" s="19">
        <v>5452.4</v>
      </c>
      <c r="F208" s="19">
        <v>5337</v>
      </c>
      <c r="G208" s="19">
        <v>2069.4</v>
      </c>
      <c r="H208" s="19">
        <v>1895.1</v>
      </c>
      <c r="I208" s="19">
        <v>3383</v>
      </c>
      <c r="J208" s="19">
        <v>3441.9</v>
      </c>
      <c r="K208" s="19">
        <v>0</v>
      </c>
      <c r="L208" s="19">
        <v>0</v>
      </c>
      <c r="M208" s="6" t="s">
        <v>210</v>
      </c>
    </row>
    <row r="209" spans="1:13" ht="54.75" customHeight="1" x14ac:dyDescent="0.25">
      <c r="A209" s="20"/>
      <c r="B209" s="17"/>
      <c r="C209" s="37"/>
      <c r="D209" s="19" t="s">
        <v>318</v>
      </c>
      <c r="E209" s="19">
        <v>5452.4</v>
      </c>
      <c r="F209" s="19">
        <f>H209+J209</f>
        <v>10580.5</v>
      </c>
      <c r="G209" s="19">
        <v>2069.4</v>
      </c>
      <c r="H209" s="19">
        <v>5786.8</v>
      </c>
      <c r="I209" s="19">
        <v>3383</v>
      </c>
      <c r="J209" s="19">
        <v>4793.7</v>
      </c>
      <c r="K209" s="19">
        <v>0</v>
      </c>
      <c r="L209" s="19">
        <v>0</v>
      </c>
      <c r="M209" s="6" t="s">
        <v>210</v>
      </c>
    </row>
    <row r="210" spans="1:13" ht="55.5" customHeight="1" x14ac:dyDescent="0.25">
      <c r="A210" s="14" t="s">
        <v>18</v>
      </c>
      <c r="B210" s="17" t="s">
        <v>95</v>
      </c>
      <c r="C210" s="17"/>
      <c r="D210" s="16" t="s">
        <v>221</v>
      </c>
      <c r="E210" s="16">
        <f>E215+E220+E225+E230+E235</f>
        <v>33774.5</v>
      </c>
      <c r="F210" s="16">
        <f t="shared" ref="F210:L210" si="54">F215+F220+F225+F230+F235</f>
        <v>3945.3</v>
      </c>
      <c r="G210" s="16">
        <f t="shared" si="54"/>
        <v>18350.5</v>
      </c>
      <c r="H210" s="16">
        <f t="shared" si="54"/>
        <v>2905</v>
      </c>
      <c r="I210" s="16">
        <f t="shared" si="54"/>
        <v>15424</v>
      </c>
      <c r="J210" s="16">
        <f t="shared" si="54"/>
        <v>1040.3</v>
      </c>
      <c r="K210" s="16">
        <f t="shared" si="54"/>
        <v>0</v>
      </c>
      <c r="L210" s="16">
        <f t="shared" si="54"/>
        <v>0</v>
      </c>
      <c r="M210" s="19"/>
    </row>
    <row r="211" spans="1:13" ht="30.75" customHeight="1" x14ac:dyDescent="0.25">
      <c r="A211" s="18"/>
      <c r="B211" s="17"/>
      <c r="C211" s="37"/>
      <c r="D211" s="16" t="s">
        <v>12</v>
      </c>
      <c r="E211" s="16">
        <f t="shared" ref="E211:L214" si="55">E216+E221+E226+E231+E236</f>
        <v>160</v>
      </c>
      <c r="F211" s="16">
        <f t="shared" si="55"/>
        <v>200</v>
      </c>
      <c r="G211" s="16">
        <f t="shared" si="55"/>
        <v>0</v>
      </c>
      <c r="H211" s="16">
        <f t="shared" si="55"/>
        <v>0</v>
      </c>
      <c r="I211" s="16">
        <f t="shared" si="55"/>
        <v>160</v>
      </c>
      <c r="J211" s="16">
        <f t="shared" si="55"/>
        <v>200</v>
      </c>
      <c r="K211" s="16">
        <f t="shared" si="55"/>
        <v>0</v>
      </c>
      <c r="L211" s="16">
        <f t="shared" si="55"/>
        <v>0</v>
      </c>
      <c r="M211" s="50"/>
    </row>
    <row r="212" spans="1:13" ht="44.25" customHeight="1" x14ac:dyDescent="0.25">
      <c r="A212" s="18"/>
      <c r="B212" s="17"/>
      <c r="C212" s="37"/>
      <c r="D212" s="16" t="s">
        <v>9</v>
      </c>
      <c r="E212" s="16">
        <f t="shared" si="55"/>
        <v>2000</v>
      </c>
      <c r="F212" s="16">
        <f t="shared" si="55"/>
        <v>550.29999999999995</v>
      </c>
      <c r="G212" s="16">
        <f t="shared" si="55"/>
        <v>1500</v>
      </c>
      <c r="H212" s="16">
        <f t="shared" si="55"/>
        <v>200</v>
      </c>
      <c r="I212" s="16">
        <f t="shared" si="55"/>
        <v>500</v>
      </c>
      <c r="J212" s="16">
        <f t="shared" si="55"/>
        <v>350.3</v>
      </c>
      <c r="K212" s="16">
        <f t="shared" si="55"/>
        <v>0</v>
      </c>
      <c r="L212" s="16">
        <f t="shared" si="55"/>
        <v>0</v>
      </c>
      <c r="M212" s="50"/>
    </row>
    <row r="213" spans="1:13" ht="36" customHeight="1" x14ac:dyDescent="0.25">
      <c r="A213" s="18"/>
      <c r="B213" s="17"/>
      <c r="C213" s="37"/>
      <c r="D213" s="16" t="s">
        <v>82</v>
      </c>
      <c r="E213" s="16">
        <f t="shared" si="55"/>
        <v>7295</v>
      </c>
      <c r="F213" s="16">
        <f t="shared" si="55"/>
        <v>245</v>
      </c>
      <c r="G213" s="16">
        <f t="shared" si="55"/>
        <v>1765.8</v>
      </c>
      <c r="H213" s="16">
        <f t="shared" si="55"/>
        <v>50</v>
      </c>
      <c r="I213" s="16">
        <f t="shared" si="55"/>
        <v>5529.2</v>
      </c>
      <c r="J213" s="16">
        <f t="shared" si="55"/>
        <v>195</v>
      </c>
      <c r="K213" s="16">
        <f t="shared" si="55"/>
        <v>0</v>
      </c>
      <c r="L213" s="16">
        <f t="shared" si="55"/>
        <v>0</v>
      </c>
      <c r="M213" s="50"/>
    </row>
    <row r="214" spans="1:13" ht="36.75" customHeight="1" x14ac:dyDescent="0.25">
      <c r="A214" s="20"/>
      <c r="B214" s="17"/>
      <c r="C214" s="37"/>
      <c r="D214" s="16" t="s">
        <v>318</v>
      </c>
      <c r="E214" s="16">
        <f t="shared" si="55"/>
        <v>24319.5</v>
      </c>
      <c r="F214" s="16">
        <f>F219+F224+F229+F234+F239</f>
        <v>2950</v>
      </c>
      <c r="G214" s="16">
        <f t="shared" si="55"/>
        <v>15084.7</v>
      </c>
      <c r="H214" s="16">
        <f t="shared" si="55"/>
        <v>2655</v>
      </c>
      <c r="I214" s="16">
        <f t="shared" si="55"/>
        <v>9234.7999999999993</v>
      </c>
      <c r="J214" s="16">
        <f t="shared" si="55"/>
        <v>295</v>
      </c>
      <c r="K214" s="16">
        <f t="shared" si="55"/>
        <v>0</v>
      </c>
      <c r="L214" s="16">
        <f t="shared" si="55"/>
        <v>0</v>
      </c>
      <c r="M214" s="19"/>
    </row>
    <row r="215" spans="1:13" ht="31.5" customHeight="1" x14ac:dyDescent="0.25">
      <c r="A215" s="14" t="s">
        <v>220</v>
      </c>
      <c r="B215" s="17" t="s">
        <v>95</v>
      </c>
      <c r="C215" s="17" t="s">
        <v>52</v>
      </c>
      <c r="D215" s="16" t="s">
        <v>16</v>
      </c>
      <c r="E215" s="16">
        <f>E216+E217+E218+E219</f>
        <v>12508.6</v>
      </c>
      <c r="F215" s="16">
        <f t="shared" ref="F215:L215" si="56">F216+F217+F218+F219</f>
        <v>250</v>
      </c>
      <c r="G215" s="16">
        <f t="shared" si="56"/>
        <v>1915.8</v>
      </c>
      <c r="H215" s="16">
        <f t="shared" si="56"/>
        <v>50</v>
      </c>
      <c r="I215" s="16">
        <f t="shared" si="56"/>
        <v>10592.8</v>
      </c>
      <c r="J215" s="16">
        <f t="shared" si="56"/>
        <v>200</v>
      </c>
      <c r="K215" s="16">
        <f t="shared" si="56"/>
        <v>0</v>
      </c>
      <c r="L215" s="16">
        <f t="shared" si="56"/>
        <v>0</v>
      </c>
      <c r="M215" s="19"/>
    </row>
    <row r="216" spans="1:13" ht="26.25" customHeight="1" x14ac:dyDescent="0.25">
      <c r="A216" s="18"/>
      <c r="B216" s="17"/>
      <c r="C216" s="37"/>
      <c r="D216" s="19" t="s">
        <v>12</v>
      </c>
      <c r="E216" s="19">
        <f>+G216+I216+K216</f>
        <v>100</v>
      </c>
      <c r="F216" s="19">
        <f>+H216+J216+L216</f>
        <v>100</v>
      </c>
      <c r="G216" s="19">
        <v>0</v>
      </c>
      <c r="H216" s="19">
        <v>0</v>
      </c>
      <c r="I216" s="19">
        <v>100</v>
      </c>
      <c r="J216" s="19">
        <v>100</v>
      </c>
      <c r="K216" s="19">
        <v>0</v>
      </c>
      <c r="L216" s="19">
        <v>0</v>
      </c>
      <c r="M216" s="50" t="s">
        <v>96</v>
      </c>
    </row>
    <row r="217" spans="1:13" ht="44.25" customHeight="1" x14ac:dyDescent="0.25">
      <c r="A217" s="18"/>
      <c r="B217" s="17"/>
      <c r="C217" s="37"/>
      <c r="D217" s="19" t="s">
        <v>9</v>
      </c>
      <c r="E217" s="19">
        <f>+G217+I217+K217</f>
        <v>250</v>
      </c>
      <c r="F217" s="19">
        <f>+H217+J217+L217</f>
        <v>100</v>
      </c>
      <c r="G217" s="19">
        <v>150</v>
      </c>
      <c r="H217" s="19">
        <v>0</v>
      </c>
      <c r="I217" s="19">
        <v>100</v>
      </c>
      <c r="J217" s="19">
        <v>100</v>
      </c>
      <c r="K217" s="19">
        <v>0</v>
      </c>
      <c r="L217" s="19">
        <v>0</v>
      </c>
      <c r="M217" s="19" t="s">
        <v>97</v>
      </c>
    </row>
    <row r="218" spans="1:13" ht="72" customHeight="1" x14ac:dyDescent="0.25">
      <c r="A218" s="18"/>
      <c r="B218" s="17"/>
      <c r="C218" s="37"/>
      <c r="D218" s="19" t="s">
        <v>82</v>
      </c>
      <c r="E218" s="19">
        <f>G218+I218</f>
        <v>7045</v>
      </c>
      <c r="F218" s="19">
        <v>50</v>
      </c>
      <c r="G218" s="19">
        <v>1765.8</v>
      </c>
      <c r="H218" s="19">
        <v>50</v>
      </c>
      <c r="I218" s="19">
        <v>5279.2</v>
      </c>
      <c r="J218" s="19">
        <v>0</v>
      </c>
      <c r="K218" s="19">
        <v>0</v>
      </c>
      <c r="L218" s="19">
        <v>0</v>
      </c>
      <c r="M218" s="19" t="s">
        <v>302</v>
      </c>
    </row>
    <row r="219" spans="1:13" ht="42" customHeight="1" x14ac:dyDescent="0.25">
      <c r="A219" s="20"/>
      <c r="B219" s="17"/>
      <c r="C219" s="37"/>
      <c r="D219" s="19" t="s">
        <v>318</v>
      </c>
      <c r="E219" s="19">
        <v>5113.6000000000004</v>
      </c>
      <c r="F219" s="19">
        <v>0</v>
      </c>
      <c r="G219" s="19">
        <v>0</v>
      </c>
      <c r="H219" s="19">
        <v>0</v>
      </c>
      <c r="I219" s="19">
        <v>5113.6000000000004</v>
      </c>
      <c r="J219" s="19">
        <v>0</v>
      </c>
      <c r="K219" s="19">
        <v>0</v>
      </c>
      <c r="L219" s="19">
        <v>0</v>
      </c>
      <c r="M219" s="19"/>
    </row>
    <row r="220" spans="1:13" ht="40.5" customHeight="1" x14ac:dyDescent="0.25">
      <c r="A220" s="14" t="s">
        <v>222</v>
      </c>
      <c r="B220" s="17" t="s">
        <v>95</v>
      </c>
      <c r="C220" s="17" t="s">
        <v>43</v>
      </c>
      <c r="D220" s="16" t="s">
        <v>16</v>
      </c>
      <c r="E220" s="16">
        <f>E221+E222+E223+E224</f>
        <v>0</v>
      </c>
      <c r="F220" s="16">
        <f t="shared" ref="F220:L220" si="57">F221+F222+F223+F224</f>
        <v>0</v>
      </c>
      <c r="G220" s="16">
        <f t="shared" si="57"/>
        <v>0</v>
      </c>
      <c r="H220" s="16">
        <f t="shared" si="57"/>
        <v>0</v>
      </c>
      <c r="I220" s="16">
        <f t="shared" si="57"/>
        <v>0</v>
      </c>
      <c r="J220" s="16">
        <f t="shared" si="57"/>
        <v>0</v>
      </c>
      <c r="K220" s="16">
        <f t="shared" si="57"/>
        <v>0</v>
      </c>
      <c r="L220" s="16">
        <f t="shared" si="57"/>
        <v>0</v>
      </c>
      <c r="M220" s="19"/>
    </row>
    <row r="221" spans="1:13" ht="27" customHeight="1" x14ac:dyDescent="0.25">
      <c r="A221" s="18"/>
      <c r="B221" s="17"/>
      <c r="C221" s="37"/>
      <c r="D221" s="19" t="s">
        <v>12</v>
      </c>
      <c r="E221" s="19">
        <v>0</v>
      </c>
      <c r="F221" s="19">
        <v>0</v>
      </c>
      <c r="G221" s="19">
        <v>0</v>
      </c>
      <c r="H221" s="19">
        <v>0</v>
      </c>
      <c r="I221" s="19">
        <v>0</v>
      </c>
      <c r="J221" s="19">
        <v>0</v>
      </c>
      <c r="K221" s="19">
        <v>0</v>
      </c>
      <c r="L221" s="19">
        <v>0</v>
      </c>
      <c r="M221" s="19"/>
    </row>
    <row r="222" spans="1:13" ht="36" customHeight="1" x14ac:dyDescent="0.25">
      <c r="A222" s="18"/>
      <c r="B222" s="17"/>
      <c r="C222" s="37"/>
      <c r="D222" s="19" t="s">
        <v>9</v>
      </c>
      <c r="E222" s="19">
        <v>0</v>
      </c>
      <c r="F222" s="19">
        <v>0</v>
      </c>
      <c r="G222" s="19">
        <v>0</v>
      </c>
      <c r="H222" s="19">
        <v>0</v>
      </c>
      <c r="I222" s="19">
        <v>0</v>
      </c>
      <c r="J222" s="19">
        <v>0</v>
      </c>
      <c r="K222" s="19">
        <v>0</v>
      </c>
      <c r="L222" s="19">
        <v>0</v>
      </c>
      <c r="M222" s="19"/>
    </row>
    <row r="223" spans="1:13" ht="35.25" customHeight="1" x14ac:dyDescent="0.25">
      <c r="A223" s="18"/>
      <c r="B223" s="17"/>
      <c r="C223" s="37"/>
      <c r="D223" s="19" t="s">
        <v>82</v>
      </c>
      <c r="E223" s="19">
        <v>0</v>
      </c>
      <c r="F223" s="19">
        <v>0</v>
      </c>
      <c r="G223" s="19">
        <v>0</v>
      </c>
      <c r="H223" s="19">
        <v>0</v>
      </c>
      <c r="I223" s="19">
        <v>0</v>
      </c>
      <c r="J223" s="19">
        <v>0</v>
      </c>
      <c r="K223" s="19">
        <v>0</v>
      </c>
      <c r="L223" s="19">
        <v>0</v>
      </c>
      <c r="M223" s="19"/>
    </row>
    <row r="224" spans="1:13" ht="42.75" customHeight="1" x14ac:dyDescent="0.25">
      <c r="A224" s="20"/>
      <c r="B224" s="17"/>
      <c r="C224" s="37"/>
      <c r="D224" s="19" t="s">
        <v>318</v>
      </c>
      <c r="E224" s="19">
        <v>0</v>
      </c>
      <c r="F224" s="19">
        <v>0</v>
      </c>
      <c r="G224" s="19">
        <v>0</v>
      </c>
      <c r="H224" s="19">
        <v>0</v>
      </c>
      <c r="I224" s="19">
        <v>0</v>
      </c>
      <c r="J224" s="19">
        <v>0</v>
      </c>
      <c r="K224" s="19">
        <v>0</v>
      </c>
      <c r="L224" s="19">
        <v>0</v>
      </c>
      <c r="M224" s="19"/>
    </row>
    <row r="225" spans="1:13" ht="32.25" customHeight="1" x14ac:dyDescent="0.25">
      <c r="A225" s="14" t="s">
        <v>223</v>
      </c>
      <c r="B225" s="17" t="s">
        <v>95</v>
      </c>
      <c r="C225" s="17" t="s">
        <v>42</v>
      </c>
      <c r="D225" s="16" t="s">
        <v>16</v>
      </c>
      <c r="E225" s="16">
        <f>E226+E227+E228+E229</f>
        <v>20355.900000000001</v>
      </c>
      <c r="F225" s="16">
        <f t="shared" ref="F225:L225" si="58">F226+F227+F228+F229</f>
        <v>249</v>
      </c>
      <c r="G225" s="16">
        <f t="shared" si="58"/>
        <v>16434.7</v>
      </c>
      <c r="H225" s="16">
        <f t="shared" si="58"/>
        <v>130</v>
      </c>
      <c r="I225" s="16">
        <f t="shared" si="58"/>
        <v>3921.2</v>
      </c>
      <c r="J225" s="16">
        <f t="shared" si="58"/>
        <v>119</v>
      </c>
      <c r="K225" s="16">
        <f t="shared" si="58"/>
        <v>0</v>
      </c>
      <c r="L225" s="16">
        <f t="shared" si="58"/>
        <v>0</v>
      </c>
      <c r="M225" s="19"/>
    </row>
    <row r="226" spans="1:13" ht="36" customHeight="1" x14ac:dyDescent="0.25">
      <c r="A226" s="18"/>
      <c r="B226" s="17"/>
      <c r="C226" s="37"/>
      <c r="D226" s="19" t="s">
        <v>12</v>
      </c>
      <c r="E226" s="19">
        <v>0</v>
      </c>
      <c r="F226" s="19">
        <v>0</v>
      </c>
      <c r="G226" s="19">
        <v>0</v>
      </c>
      <c r="H226" s="19">
        <v>0</v>
      </c>
      <c r="I226" s="19">
        <v>0</v>
      </c>
      <c r="J226" s="19">
        <v>0</v>
      </c>
      <c r="K226" s="19">
        <v>0</v>
      </c>
      <c r="L226" s="19">
        <v>0</v>
      </c>
      <c r="M226" s="19"/>
    </row>
    <row r="227" spans="1:13" ht="84" customHeight="1" x14ac:dyDescent="0.25">
      <c r="A227" s="18"/>
      <c r="B227" s="17"/>
      <c r="C227" s="37"/>
      <c r="D227" s="19" t="s">
        <v>9</v>
      </c>
      <c r="E227" s="19">
        <f>+G227+I227+K227</f>
        <v>1500</v>
      </c>
      <c r="F227" s="19">
        <f>+H227+J227+L227</f>
        <v>249</v>
      </c>
      <c r="G227" s="19">
        <v>1350</v>
      </c>
      <c r="H227" s="19">
        <v>130</v>
      </c>
      <c r="I227" s="19">
        <v>150</v>
      </c>
      <c r="J227" s="19">
        <v>119</v>
      </c>
      <c r="K227" s="19">
        <v>0</v>
      </c>
      <c r="L227" s="19">
        <v>0</v>
      </c>
      <c r="M227" s="19" t="s">
        <v>257</v>
      </c>
    </row>
    <row r="228" spans="1:13" ht="36" customHeight="1" x14ac:dyDescent="0.25">
      <c r="A228" s="18"/>
      <c r="B228" s="17"/>
      <c r="C228" s="37"/>
      <c r="D228" s="19" t="s">
        <v>82</v>
      </c>
      <c r="E228" s="19">
        <v>0</v>
      </c>
      <c r="F228" s="19">
        <v>0</v>
      </c>
      <c r="G228" s="19">
        <v>0</v>
      </c>
      <c r="H228" s="19">
        <v>0</v>
      </c>
      <c r="I228" s="19">
        <v>0</v>
      </c>
      <c r="J228" s="19">
        <v>0</v>
      </c>
      <c r="K228" s="19">
        <v>0</v>
      </c>
      <c r="L228" s="19">
        <v>0</v>
      </c>
      <c r="M228" s="19"/>
    </row>
    <row r="229" spans="1:13" ht="60" x14ac:dyDescent="0.25">
      <c r="A229" s="20"/>
      <c r="B229" s="17"/>
      <c r="C229" s="37"/>
      <c r="D229" s="19" t="s">
        <v>318</v>
      </c>
      <c r="E229" s="19">
        <v>18855.900000000001</v>
      </c>
      <c r="F229" s="19">
        <v>0</v>
      </c>
      <c r="G229" s="19">
        <v>15084.7</v>
      </c>
      <c r="H229" s="19">
        <v>0</v>
      </c>
      <c r="I229" s="19">
        <v>3771.2</v>
      </c>
      <c r="J229" s="19">
        <v>0</v>
      </c>
      <c r="K229" s="19">
        <v>0</v>
      </c>
      <c r="L229" s="19">
        <v>0</v>
      </c>
      <c r="M229" s="19" t="s">
        <v>325</v>
      </c>
    </row>
    <row r="230" spans="1:13" ht="28.5" customHeight="1" x14ac:dyDescent="0.25">
      <c r="A230" s="14" t="s">
        <v>224</v>
      </c>
      <c r="B230" s="17" t="s">
        <v>95</v>
      </c>
      <c r="C230" s="17" t="s">
        <v>37</v>
      </c>
      <c r="D230" s="16" t="s">
        <v>16</v>
      </c>
      <c r="E230" s="16">
        <f>E231+E232+E233+E234</f>
        <v>350</v>
      </c>
      <c r="F230" s="16">
        <f t="shared" ref="F230:L230" si="59">F231+F232+F233+F234</f>
        <v>3301.3</v>
      </c>
      <c r="G230" s="16">
        <f t="shared" si="59"/>
        <v>0</v>
      </c>
      <c r="H230" s="16">
        <f t="shared" si="59"/>
        <v>2725</v>
      </c>
      <c r="I230" s="16">
        <f t="shared" si="59"/>
        <v>350</v>
      </c>
      <c r="J230" s="16">
        <f t="shared" si="59"/>
        <v>576.29999999999995</v>
      </c>
      <c r="K230" s="16">
        <f t="shared" si="59"/>
        <v>0</v>
      </c>
      <c r="L230" s="16">
        <f t="shared" si="59"/>
        <v>0</v>
      </c>
      <c r="M230" s="19"/>
    </row>
    <row r="231" spans="1:13" ht="29.25" customHeight="1" x14ac:dyDescent="0.25">
      <c r="A231" s="18"/>
      <c r="B231" s="17"/>
      <c r="C231" s="37"/>
      <c r="D231" s="19" t="s">
        <v>12</v>
      </c>
      <c r="E231" s="19">
        <f t="shared" ref="E231:F231" si="60">+G231+I231+K231</f>
        <v>0</v>
      </c>
      <c r="F231" s="19">
        <f t="shared" si="60"/>
        <v>0</v>
      </c>
      <c r="G231" s="19">
        <v>0</v>
      </c>
      <c r="H231" s="19">
        <v>0</v>
      </c>
      <c r="I231" s="19">
        <v>0</v>
      </c>
      <c r="J231" s="19">
        <v>0</v>
      </c>
      <c r="K231" s="19">
        <v>0</v>
      </c>
      <c r="L231" s="19"/>
      <c r="M231" s="19"/>
    </row>
    <row r="232" spans="1:13" ht="29.25" customHeight="1" x14ac:dyDescent="0.25">
      <c r="A232" s="18"/>
      <c r="B232" s="17"/>
      <c r="C232" s="37"/>
      <c r="D232" s="19" t="s">
        <v>9</v>
      </c>
      <c r="E232" s="19">
        <f>+G232+I232+K232</f>
        <v>100</v>
      </c>
      <c r="F232" s="19">
        <f>+H232+J232+L232</f>
        <v>201.3</v>
      </c>
      <c r="G232" s="19">
        <v>0</v>
      </c>
      <c r="H232" s="19">
        <v>70</v>
      </c>
      <c r="I232" s="19">
        <v>100</v>
      </c>
      <c r="J232" s="19">
        <v>131.30000000000001</v>
      </c>
      <c r="K232" s="19">
        <v>0</v>
      </c>
      <c r="L232" s="19">
        <v>0</v>
      </c>
      <c r="M232" s="19" t="s">
        <v>98</v>
      </c>
    </row>
    <row r="233" spans="1:13" ht="29.25" customHeight="1" x14ac:dyDescent="0.25">
      <c r="A233" s="18"/>
      <c r="B233" s="17"/>
      <c r="C233" s="37"/>
      <c r="D233" s="19" t="s">
        <v>82</v>
      </c>
      <c r="E233" s="19">
        <f t="shared" ref="E233" si="61">+G233+I233+K233</f>
        <v>100</v>
      </c>
      <c r="F233" s="19">
        <v>150</v>
      </c>
      <c r="G233" s="19">
        <v>0</v>
      </c>
      <c r="H233" s="19">
        <v>0</v>
      </c>
      <c r="I233" s="19">
        <v>100</v>
      </c>
      <c r="J233" s="19">
        <v>150</v>
      </c>
      <c r="K233" s="19">
        <v>0</v>
      </c>
      <c r="L233" s="19">
        <v>0</v>
      </c>
      <c r="M233" s="19"/>
    </row>
    <row r="234" spans="1:13" ht="37.5" customHeight="1" x14ac:dyDescent="0.25">
      <c r="A234" s="20"/>
      <c r="B234" s="17"/>
      <c r="C234" s="37"/>
      <c r="D234" s="19" t="s">
        <v>318</v>
      </c>
      <c r="E234" s="19">
        <v>150</v>
      </c>
      <c r="F234" s="19">
        <f>H234+J234</f>
        <v>2950</v>
      </c>
      <c r="G234" s="19">
        <v>0</v>
      </c>
      <c r="H234" s="19">
        <v>2655</v>
      </c>
      <c r="I234" s="19">
        <v>150</v>
      </c>
      <c r="J234" s="19">
        <v>295</v>
      </c>
      <c r="K234" s="19">
        <v>0</v>
      </c>
      <c r="L234" s="19">
        <v>0</v>
      </c>
      <c r="M234" s="19" t="s">
        <v>354</v>
      </c>
    </row>
    <row r="235" spans="1:13" ht="29.25" customHeight="1" x14ac:dyDescent="0.25">
      <c r="A235" s="14" t="s">
        <v>225</v>
      </c>
      <c r="B235" s="17" t="s">
        <v>95</v>
      </c>
      <c r="C235" s="17" t="s">
        <v>50</v>
      </c>
      <c r="D235" s="16" t="s">
        <v>16</v>
      </c>
      <c r="E235" s="16">
        <f>E236+E237+E238+E239</f>
        <v>560</v>
      </c>
      <c r="F235" s="16">
        <f t="shared" ref="F235:L235" si="62">F236+F237+F238+F239</f>
        <v>145</v>
      </c>
      <c r="G235" s="16">
        <f t="shared" si="62"/>
        <v>0</v>
      </c>
      <c r="H235" s="16">
        <f t="shared" si="62"/>
        <v>0</v>
      </c>
      <c r="I235" s="16">
        <f t="shared" si="62"/>
        <v>560</v>
      </c>
      <c r="J235" s="16">
        <f t="shared" si="62"/>
        <v>145</v>
      </c>
      <c r="K235" s="16">
        <f t="shared" si="62"/>
        <v>0</v>
      </c>
      <c r="L235" s="16">
        <f t="shared" si="62"/>
        <v>0</v>
      </c>
      <c r="M235" s="19"/>
    </row>
    <row r="236" spans="1:13" ht="46.5" customHeight="1" x14ac:dyDescent="0.25">
      <c r="A236" s="18"/>
      <c r="B236" s="17"/>
      <c r="C236" s="37"/>
      <c r="D236" s="19" t="s">
        <v>12</v>
      </c>
      <c r="E236" s="19">
        <v>60</v>
      </c>
      <c r="F236" s="19">
        <v>100</v>
      </c>
      <c r="G236" s="19">
        <v>0</v>
      </c>
      <c r="H236" s="19">
        <v>0</v>
      </c>
      <c r="I236" s="19">
        <v>60</v>
      </c>
      <c r="J236" s="19">
        <v>100</v>
      </c>
      <c r="K236" s="19">
        <v>0</v>
      </c>
      <c r="L236" s="19">
        <v>0</v>
      </c>
      <c r="M236" s="19" t="s">
        <v>99</v>
      </c>
    </row>
    <row r="237" spans="1:13" ht="42.75" customHeight="1" x14ac:dyDescent="0.25">
      <c r="A237" s="18"/>
      <c r="B237" s="17"/>
      <c r="C237" s="37"/>
      <c r="D237" s="19" t="s">
        <v>9</v>
      </c>
      <c r="E237" s="19">
        <v>150</v>
      </c>
      <c r="F237" s="19">
        <v>0</v>
      </c>
      <c r="G237" s="19">
        <v>0</v>
      </c>
      <c r="H237" s="19">
        <v>0</v>
      </c>
      <c r="I237" s="19">
        <v>150</v>
      </c>
      <c r="J237" s="19">
        <v>0</v>
      </c>
      <c r="K237" s="19">
        <v>0</v>
      </c>
      <c r="L237" s="19">
        <v>0</v>
      </c>
      <c r="M237" s="19" t="s">
        <v>100</v>
      </c>
    </row>
    <row r="238" spans="1:13" ht="42.75" customHeight="1" x14ac:dyDescent="0.25">
      <c r="A238" s="18"/>
      <c r="B238" s="17"/>
      <c r="C238" s="37"/>
      <c r="D238" s="19" t="s">
        <v>82</v>
      </c>
      <c r="E238" s="19">
        <v>150</v>
      </c>
      <c r="F238" s="19">
        <v>45</v>
      </c>
      <c r="G238" s="19">
        <v>0</v>
      </c>
      <c r="H238" s="19">
        <v>0</v>
      </c>
      <c r="I238" s="19">
        <v>150</v>
      </c>
      <c r="J238" s="19">
        <v>45</v>
      </c>
      <c r="K238" s="19">
        <v>0</v>
      </c>
      <c r="L238" s="19">
        <v>0</v>
      </c>
      <c r="M238" s="19">
        <v>2016</v>
      </c>
    </row>
    <row r="239" spans="1:13" ht="37.5" customHeight="1" x14ac:dyDescent="0.25">
      <c r="A239" s="20"/>
      <c r="B239" s="17"/>
      <c r="C239" s="37"/>
      <c r="D239" s="19" t="s">
        <v>318</v>
      </c>
      <c r="E239" s="19">
        <v>200</v>
      </c>
      <c r="F239" s="19">
        <v>0</v>
      </c>
      <c r="G239" s="19">
        <v>0</v>
      </c>
      <c r="H239" s="19">
        <v>0</v>
      </c>
      <c r="I239" s="19">
        <v>200</v>
      </c>
      <c r="J239" s="19">
        <v>0</v>
      </c>
      <c r="K239" s="19">
        <v>0</v>
      </c>
      <c r="L239" s="19">
        <v>0</v>
      </c>
      <c r="M239" s="19" t="s">
        <v>355</v>
      </c>
    </row>
    <row r="240" spans="1:13" ht="37.5" customHeight="1" x14ac:dyDescent="0.25">
      <c r="A240" s="14" t="s">
        <v>19</v>
      </c>
      <c r="B240" s="17" t="s">
        <v>101</v>
      </c>
      <c r="C240" s="17" t="s">
        <v>102</v>
      </c>
      <c r="D240" s="16" t="s">
        <v>16</v>
      </c>
      <c r="E240" s="16">
        <f>E241+E242+E243+E244</f>
        <v>896.4</v>
      </c>
      <c r="F240" s="16">
        <f t="shared" ref="F240:L240" si="63">F241+F242+F243+F244</f>
        <v>183.7</v>
      </c>
      <c r="G240" s="16">
        <f t="shared" si="63"/>
        <v>400</v>
      </c>
      <c r="H240" s="16">
        <f t="shared" si="63"/>
        <v>0</v>
      </c>
      <c r="I240" s="16">
        <f t="shared" si="63"/>
        <v>496.4</v>
      </c>
      <c r="J240" s="16">
        <f t="shared" si="63"/>
        <v>129.6</v>
      </c>
      <c r="K240" s="16">
        <f t="shared" si="63"/>
        <v>0</v>
      </c>
      <c r="L240" s="16">
        <f t="shared" si="63"/>
        <v>54.1</v>
      </c>
      <c r="M240" s="19"/>
    </row>
    <row r="241" spans="1:13" ht="37.5" customHeight="1" x14ac:dyDescent="0.25">
      <c r="A241" s="18"/>
      <c r="B241" s="17"/>
      <c r="C241" s="37"/>
      <c r="D241" s="19" t="s">
        <v>12</v>
      </c>
      <c r="E241" s="19">
        <f>+G241+I241+K241</f>
        <v>84</v>
      </c>
      <c r="F241" s="19">
        <f>+H241+J241+L241</f>
        <v>84</v>
      </c>
      <c r="G241" s="19">
        <v>0</v>
      </c>
      <c r="H241" s="19">
        <v>0</v>
      </c>
      <c r="I241" s="19">
        <v>84</v>
      </c>
      <c r="J241" s="19">
        <v>84</v>
      </c>
      <c r="K241" s="19">
        <v>0</v>
      </c>
      <c r="L241" s="19">
        <v>0</v>
      </c>
      <c r="M241" s="19" t="s">
        <v>103</v>
      </c>
    </row>
    <row r="242" spans="1:13" ht="47.25" customHeight="1" x14ac:dyDescent="0.25">
      <c r="A242" s="18"/>
      <c r="B242" s="17"/>
      <c r="C242" s="37"/>
      <c r="D242" s="19" t="s">
        <v>9</v>
      </c>
      <c r="E242" s="19">
        <f>+G242+I242+K242</f>
        <v>812.4</v>
      </c>
      <c r="F242" s="19">
        <f>+H242+J242+L242</f>
        <v>99.7</v>
      </c>
      <c r="G242" s="19">
        <v>400</v>
      </c>
      <c r="H242" s="19">
        <v>0</v>
      </c>
      <c r="I242" s="19">
        <v>412.4</v>
      </c>
      <c r="J242" s="19">
        <v>45.6</v>
      </c>
      <c r="K242" s="19">
        <v>0</v>
      </c>
      <c r="L242" s="19">
        <v>54.1</v>
      </c>
      <c r="M242" s="19" t="s">
        <v>104</v>
      </c>
    </row>
    <row r="243" spans="1:13" ht="35.25" customHeight="1" x14ac:dyDescent="0.25">
      <c r="A243" s="18"/>
      <c r="B243" s="17"/>
      <c r="C243" s="37"/>
      <c r="D243" s="19" t="s">
        <v>82</v>
      </c>
      <c r="E243" s="19">
        <v>0</v>
      </c>
      <c r="F243" s="19">
        <v>0</v>
      </c>
      <c r="G243" s="19">
        <v>0</v>
      </c>
      <c r="H243" s="19">
        <v>0</v>
      </c>
      <c r="I243" s="19">
        <v>0</v>
      </c>
      <c r="J243" s="19">
        <v>0</v>
      </c>
      <c r="K243" s="19">
        <v>0</v>
      </c>
      <c r="L243" s="19">
        <v>0</v>
      </c>
      <c r="M243" s="19"/>
    </row>
    <row r="244" spans="1:13" ht="37.5" customHeight="1" x14ac:dyDescent="0.25">
      <c r="A244" s="20"/>
      <c r="B244" s="17"/>
      <c r="C244" s="37"/>
      <c r="D244" s="19" t="s">
        <v>318</v>
      </c>
      <c r="E244" s="19">
        <v>0</v>
      </c>
      <c r="F244" s="19">
        <v>0</v>
      </c>
      <c r="G244" s="19">
        <v>0</v>
      </c>
      <c r="H244" s="19">
        <v>0</v>
      </c>
      <c r="I244" s="19">
        <v>0</v>
      </c>
      <c r="J244" s="19">
        <v>0</v>
      </c>
      <c r="K244" s="19">
        <v>0</v>
      </c>
      <c r="L244" s="19">
        <v>0</v>
      </c>
      <c r="M244" s="19"/>
    </row>
    <row r="245" spans="1:13" ht="37.5" customHeight="1" x14ac:dyDescent="0.25">
      <c r="A245" s="11" t="s">
        <v>20</v>
      </c>
      <c r="B245" s="17" t="s">
        <v>105</v>
      </c>
      <c r="C245" s="17" t="s">
        <v>42</v>
      </c>
      <c r="D245" s="16" t="s">
        <v>16</v>
      </c>
      <c r="E245" s="16">
        <f>E246+E247+E248+E249</f>
        <v>10</v>
      </c>
      <c r="F245" s="16">
        <f t="shared" ref="F245:L245" si="64">F246+F247+F248+F249</f>
        <v>35</v>
      </c>
      <c r="G245" s="16">
        <f t="shared" si="64"/>
        <v>9</v>
      </c>
      <c r="H245" s="16">
        <f t="shared" si="64"/>
        <v>0</v>
      </c>
      <c r="I245" s="16">
        <f t="shared" si="64"/>
        <v>1</v>
      </c>
      <c r="J245" s="16">
        <f t="shared" si="64"/>
        <v>35</v>
      </c>
      <c r="K245" s="16">
        <f t="shared" si="64"/>
        <v>0</v>
      </c>
      <c r="L245" s="16">
        <f t="shared" si="64"/>
        <v>0</v>
      </c>
      <c r="M245" s="6"/>
    </row>
    <row r="246" spans="1:13" ht="37.5" customHeight="1" x14ac:dyDescent="0.25">
      <c r="A246" s="11"/>
      <c r="B246" s="17"/>
      <c r="C246" s="37"/>
      <c r="D246" s="19" t="s">
        <v>12</v>
      </c>
      <c r="E246" s="19">
        <f>+G246+I246+K246</f>
        <v>0</v>
      </c>
      <c r="F246" s="19">
        <f>+H246+J246+L246</f>
        <v>0</v>
      </c>
      <c r="G246" s="6">
        <v>0</v>
      </c>
      <c r="H246" s="6">
        <v>0</v>
      </c>
      <c r="I246" s="6">
        <v>0</v>
      </c>
      <c r="J246" s="6">
        <v>0</v>
      </c>
      <c r="K246" s="6">
        <v>0</v>
      </c>
      <c r="L246" s="6">
        <v>0</v>
      </c>
      <c r="M246" s="6"/>
    </row>
    <row r="247" spans="1:13" ht="132" customHeight="1" x14ac:dyDescent="0.25">
      <c r="A247" s="11"/>
      <c r="B247" s="17"/>
      <c r="C247" s="37"/>
      <c r="D247" s="19" t="s">
        <v>9</v>
      </c>
      <c r="E247" s="19">
        <f>+G247+I247+K247</f>
        <v>10</v>
      </c>
      <c r="F247" s="19">
        <f>+H247+J247+L247</f>
        <v>35</v>
      </c>
      <c r="G247" s="6">
        <v>9</v>
      </c>
      <c r="H247" s="6">
        <v>0</v>
      </c>
      <c r="I247" s="6">
        <v>1</v>
      </c>
      <c r="J247" s="6">
        <v>35</v>
      </c>
      <c r="K247" s="6">
        <v>0</v>
      </c>
      <c r="L247" s="6">
        <v>0</v>
      </c>
      <c r="M247" s="6" t="s">
        <v>258</v>
      </c>
    </row>
    <row r="248" spans="1:13" ht="84" customHeight="1" x14ac:dyDescent="0.25">
      <c r="A248" s="11"/>
      <c r="B248" s="17"/>
      <c r="C248" s="37"/>
      <c r="D248" s="19" t="s">
        <v>82</v>
      </c>
      <c r="E248" s="19">
        <v>0</v>
      </c>
      <c r="F248" s="19">
        <v>0</v>
      </c>
      <c r="G248" s="6">
        <v>0</v>
      </c>
      <c r="H248" s="6">
        <v>0</v>
      </c>
      <c r="I248" s="6">
        <v>0</v>
      </c>
      <c r="J248" s="6">
        <v>0</v>
      </c>
      <c r="K248" s="6">
        <v>0</v>
      </c>
      <c r="L248" s="6">
        <v>0</v>
      </c>
      <c r="M248" s="6"/>
    </row>
    <row r="249" spans="1:13" ht="50.25" customHeight="1" x14ac:dyDescent="0.25">
      <c r="A249" s="11"/>
      <c r="B249" s="17"/>
      <c r="C249" s="37"/>
      <c r="D249" s="19" t="s">
        <v>318</v>
      </c>
      <c r="E249" s="19">
        <v>0</v>
      </c>
      <c r="F249" s="19">
        <v>0</v>
      </c>
      <c r="G249" s="6">
        <v>0</v>
      </c>
      <c r="H249" s="6">
        <v>0</v>
      </c>
      <c r="I249" s="6">
        <v>0</v>
      </c>
      <c r="J249" s="6">
        <v>0</v>
      </c>
      <c r="K249" s="6">
        <v>0</v>
      </c>
      <c r="L249" s="6">
        <v>0</v>
      </c>
      <c r="M249" s="6"/>
    </row>
    <row r="250" spans="1:13" ht="37.5" customHeight="1" x14ac:dyDescent="0.25">
      <c r="A250" s="14" t="s">
        <v>21</v>
      </c>
      <c r="B250" s="53" t="s">
        <v>234</v>
      </c>
      <c r="C250" s="14" t="s">
        <v>102</v>
      </c>
      <c r="D250" s="16" t="s">
        <v>16</v>
      </c>
      <c r="E250" s="16">
        <f>E251+E252+E253+E254</f>
        <v>29510.5</v>
      </c>
      <c r="F250" s="16">
        <f t="shared" ref="F250:L250" si="65">F251+F252+F253+F254</f>
        <v>31595.5</v>
      </c>
      <c r="G250" s="16">
        <f t="shared" si="65"/>
        <v>1887.9</v>
      </c>
      <c r="H250" s="16">
        <f t="shared" si="65"/>
        <v>2800</v>
      </c>
      <c r="I250" s="16">
        <f t="shared" si="65"/>
        <v>27622.6</v>
      </c>
      <c r="J250" s="16">
        <f t="shared" si="65"/>
        <v>28795.5</v>
      </c>
      <c r="K250" s="16">
        <f t="shared" si="65"/>
        <v>0</v>
      </c>
      <c r="L250" s="16">
        <f t="shared" si="65"/>
        <v>0</v>
      </c>
      <c r="M250" s="6"/>
    </row>
    <row r="251" spans="1:13" ht="23.25" customHeight="1" x14ac:dyDescent="0.25">
      <c r="A251" s="18"/>
      <c r="B251" s="63"/>
      <c r="C251" s="18"/>
      <c r="D251" s="19" t="s">
        <v>12</v>
      </c>
      <c r="E251" s="19">
        <v>0</v>
      </c>
      <c r="F251" s="19">
        <v>0</v>
      </c>
      <c r="G251" s="45">
        <v>0</v>
      </c>
      <c r="H251" s="45">
        <v>0</v>
      </c>
      <c r="I251" s="45">
        <v>0</v>
      </c>
      <c r="J251" s="45">
        <v>0</v>
      </c>
      <c r="K251" s="45">
        <f>+K252+K255</f>
        <v>0</v>
      </c>
      <c r="L251" s="45">
        <f>+L252+L255</f>
        <v>0</v>
      </c>
      <c r="M251" s="6"/>
    </row>
    <row r="252" spans="1:13" ht="28.5" customHeight="1" x14ac:dyDescent="0.25">
      <c r="A252" s="18"/>
      <c r="B252" s="63"/>
      <c r="C252" s="18"/>
      <c r="D252" s="19" t="s">
        <v>9</v>
      </c>
      <c r="E252" s="19">
        <v>0</v>
      </c>
      <c r="F252" s="19">
        <v>0</v>
      </c>
      <c r="G252" s="45">
        <v>0</v>
      </c>
      <c r="H252" s="45">
        <v>0</v>
      </c>
      <c r="I252" s="45">
        <v>0</v>
      </c>
      <c r="J252" s="45">
        <v>0</v>
      </c>
      <c r="K252" s="45">
        <f>+K254+K256</f>
        <v>0</v>
      </c>
      <c r="L252" s="45">
        <f>+L254+L256</f>
        <v>0</v>
      </c>
      <c r="M252" s="6"/>
    </row>
    <row r="253" spans="1:13" ht="87" customHeight="1" x14ac:dyDescent="0.25">
      <c r="A253" s="18"/>
      <c r="B253" s="63"/>
      <c r="C253" s="18"/>
      <c r="D253" s="19" t="s">
        <v>82</v>
      </c>
      <c r="E253" s="19">
        <v>15986.8</v>
      </c>
      <c r="F253" s="19">
        <v>15394.6</v>
      </c>
      <c r="G253" s="6">
        <v>1887.9</v>
      </c>
      <c r="H253" s="6">
        <v>1457.2</v>
      </c>
      <c r="I253" s="6">
        <v>14098.9</v>
      </c>
      <c r="J253" s="6">
        <v>13937.4</v>
      </c>
      <c r="K253" s="6">
        <v>0</v>
      </c>
      <c r="L253" s="6">
        <v>0</v>
      </c>
      <c r="M253" s="47" t="s">
        <v>327</v>
      </c>
    </row>
    <row r="254" spans="1:13" ht="90" x14ac:dyDescent="0.25">
      <c r="A254" s="20"/>
      <c r="B254" s="64"/>
      <c r="C254" s="20"/>
      <c r="D254" s="19" t="s">
        <v>318</v>
      </c>
      <c r="E254" s="19">
        <v>13523.7</v>
      </c>
      <c r="F254" s="19">
        <f>H254+J254</f>
        <v>16200.9</v>
      </c>
      <c r="G254" s="6">
        <v>0</v>
      </c>
      <c r="H254" s="6">
        <v>1342.8</v>
      </c>
      <c r="I254" s="6">
        <v>13523.7</v>
      </c>
      <c r="J254" s="6">
        <v>14858.1</v>
      </c>
      <c r="K254" s="6">
        <v>0</v>
      </c>
      <c r="L254" s="6">
        <v>0</v>
      </c>
      <c r="M254" s="47" t="s">
        <v>376</v>
      </c>
    </row>
    <row r="255" spans="1:13" ht="37.5" customHeight="1" x14ac:dyDescent="0.25">
      <c r="A255" s="14" t="s">
        <v>22</v>
      </c>
      <c r="B255" s="53" t="s">
        <v>235</v>
      </c>
      <c r="C255" s="14" t="s">
        <v>102</v>
      </c>
      <c r="D255" s="16" t="s">
        <v>16</v>
      </c>
      <c r="E255" s="16">
        <f>E256+E257+E258+E259</f>
        <v>11350.2</v>
      </c>
      <c r="F255" s="16">
        <f t="shared" ref="F255:L255" si="66">F256+F257+F258+F259</f>
        <v>11834.3</v>
      </c>
      <c r="G255" s="16">
        <f t="shared" si="66"/>
        <v>960.6</v>
      </c>
      <c r="H255" s="16">
        <f t="shared" si="66"/>
        <v>1652.8</v>
      </c>
      <c r="I255" s="16">
        <f t="shared" si="66"/>
        <v>10389.6</v>
      </c>
      <c r="J255" s="16">
        <f t="shared" si="66"/>
        <v>9997</v>
      </c>
      <c r="K255" s="16">
        <f t="shared" si="66"/>
        <v>0</v>
      </c>
      <c r="L255" s="16">
        <f t="shared" si="66"/>
        <v>0</v>
      </c>
      <c r="M255" s="6"/>
    </row>
    <row r="256" spans="1:13" ht="37.5" customHeight="1" x14ac:dyDescent="0.25">
      <c r="A256" s="18"/>
      <c r="B256" s="63"/>
      <c r="C256" s="18"/>
      <c r="D256" s="19" t="s">
        <v>12</v>
      </c>
      <c r="E256" s="19">
        <v>0</v>
      </c>
      <c r="F256" s="19">
        <v>0</v>
      </c>
      <c r="G256" s="6">
        <v>0</v>
      </c>
      <c r="H256" s="6">
        <v>0</v>
      </c>
      <c r="I256" s="6">
        <v>0</v>
      </c>
      <c r="J256" s="6">
        <v>0</v>
      </c>
      <c r="K256" s="6">
        <v>0</v>
      </c>
      <c r="L256" s="6">
        <v>0</v>
      </c>
      <c r="M256" s="6"/>
    </row>
    <row r="257" spans="1:13" ht="37.5" customHeight="1" x14ac:dyDescent="0.25">
      <c r="A257" s="18"/>
      <c r="B257" s="63"/>
      <c r="C257" s="18"/>
      <c r="D257" s="19" t="s">
        <v>9</v>
      </c>
      <c r="E257" s="19">
        <v>0</v>
      </c>
      <c r="F257" s="19">
        <v>0</v>
      </c>
      <c r="G257" s="6">
        <v>0</v>
      </c>
      <c r="H257" s="6">
        <v>0</v>
      </c>
      <c r="I257" s="6">
        <v>0</v>
      </c>
      <c r="J257" s="6">
        <v>0</v>
      </c>
      <c r="K257" s="6">
        <v>0</v>
      </c>
      <c r="L257" s="6">
        <v>0</v>
      </c>
      <c r="M257" s="6"/>
    </row>
    <row r="258" spans="1:13" ht="89.25" customHeight="1" x14ac:dyDescent="0.25">
      <c r="A258" s="18"/>
      <c r="B258" s="63"/>
      <c r="C258" s="18"/>
      <c r="D258" s="19" t="s">
        <v>82</v>
      </c>
      <c r="E258" s="19">
        <v>6143.2</v>
      </c>
      <c r="F258" s="19">
        <v>6139</v>
      </c>
      <c r="G258" s="6">
        <v>960.6</v>
      </c>
      <c r="H258" s="6">
        <v>855.3</v>
      </c>
      <c r="I258" s="6">
        <v>5182.6000000000004</v>
      </c>
      <c r="J258" s="6">
        <v>5099.2</v>
      </c>
      <c r="K258" s="6">
        <v>0</v>
      </c>
      <c r="L258" s="6">
        <v>0</v>
      </c>
      <c r="M258" s="6" t="s">
        <v>327</v>
      </c>
    </row>
    <row r="259" spans="1:13" ht="114" customHeight="1" x14ac:dyDescent="0.25">
      <c r="A259" s="20"/>
      <c r="B259" s="64"/>
      <c r="C259" s="20"/>
      <c r="D259" s="19" t="s">
        <v>318</v>
      </c>
      <c r="E259" s="19">
        <v>5207</v>
      </c>
      <c r="F259" s="19">
        <f>H259+J259</f>
        <v>5695.3</v>
      </c>
      <c r="G259" s="6">
        <v>0</v>
      </c>
      <c r="H259" s="6">
        <v>797.5</v>
      </c>
      <c r="I259" s="6">
        <v>5207</v>
      </c>
      <c r="J259" s="6">
        <v>4897.8</v>
      </c>
      <c r="K259" s="6">
        <v>0</v>
      </c>
      <c r="L259" s="6">
        <v>0</v>
      </c>
      <c r="M259" s="6" t="s">
        <v>377</v>
      </c>
    </row>
    <row r="260" spans="1:13" ht="37.5" customHeight="1" x14ac:dyDescent="0.25">
      <c r="A260" s="14" t="s">
        <v>23</v>
      </c>
      <c r="B260" s="53" t="s">
        <v>236</v>
      </c>
      <c r="C260" s="14" t="s">
        <v>102</v>
      </c>
      <c r="D260" s="16" t="s">
        <v>16</v>
      </c>
      <c r="E260" s="16">
        <f>E261+E262+E263+E264</f>
        <v>44273.3</v>
      </c>
      <c r="F260" s="16">
        <f t="shared" ref="F260:L260" si="67">F261+F262+F263+F264</f>
        <v>47947.3</v>
      </c>
      <c r="G260" s="16">
        <f t="shared" si="67"/>
        <v>4013.3</v>
      </c>
      <c r="H260" s="16">
        <f t="shared" si="67"/>
        <v>8026.6</v>
      </c>
      <c r="I260" s="16">
        <f t="shared" si="67"/>
        <v>40260</v>
      </c>
      <c r="J260" s="16">
        <f t="shared" si="67"/>
        <v>39920.699999999997</v>
      </c>
      <c r="K260" s="16">
        <f t="shared" si="67"/>
        <v>0</v>
      </c>
      <c r="L260" s="16">
        <f t="shared" si="67"/>
        <v>0</v>
      </c>
      <c r="M260" s="6"/>
    </row>
    <row r="261" spans="1:13" ht="27.75" customHeight="1" x14ac:dyDescent="0.25">
      <c r="A261" s="18"/>
      <c r="B261" s="63"/>
      <c r="C261" s="18"/>
      <c r="D261" s="19" t="s">
        <v>12</v>
      </c>
      <c r="E261" s="19">
        <v>0</v>
      </c>
      <c r="F261" s="19">
        <v>0</v>
      </c>
      <c r="G261" s="6">
        <v>0</v>
      </c>
      <c r="H261" s="6">
        <v>0</v>
      </c>
      <c r="I261" s="6">
        <v>0</v>
      </c>
      <c r="J261" s="6">
        <v>0</v>
      </c>
      <c r="K261" s="6">
        <v>0</v>
      </c>
      <c r="L261" s="6">
        <v>0</v>
      </c>
      <c r="M261" s="6"/>
    </row>
    <row r="262" spans="1:13" ht="24.75" customHeight="1" x14ac:dyDescent="0.25">
      <c r="A262" s="18"/>
      <c r="B262" s="63"/>
      <c r="C262" s="18"/>
      <c r="D262" s="19" t="s">
        <v>9</v>
      </c>
      <c r="E262" s="19">
        <v>0</v>
      </c>
      <c r="F262" s="19">
        <v>0</v>
      </c>
      <c r="G262" s="6">
        <v>0</v>
      </c>
      <c r="H262" s="6">
        <v>0</v>
      </c>
      <c r="I262" s="6">
        <v>0</v>
      </c>
      <c r="J262" s="6">
        <v>0</v>
      </c>
      <c r="K262" s="6">
        <v>0</v>
      </c>
      <c r="L262" s="6">
        <v>0</v>
      </c>
      <c r="M262" s="6"/>
    </row>
    <row r="263" spans="1:13" ht="186" customHeight="1" x14ac:dyDescent="0.25">
      <c r="A263" s="18"/>
      <c r="B263" s="63"/>
      <c r="C263" s="18"/>
      <c r="D263" s="19" t="s">
        <v>82</v>
      </c>
      <c r="E263" s="19">
        <v>22588.1</v>
      </c>
      <c r="F263" s="19">
        <v>22670.5</v>
      </c>
      <c r="G263" s="6">
        <v>4013.3</v>
      </c>
      <c r="H263" s="6">
        <v>4013.3</v>
      </c>
      <c r="I263" s="6">
        <v>18574.8</v>
      </c>
      <c r="J263" s="6">
        <v>18657.2</v>
      </c>
      <c r="K263" s="6">
        <v>0</v>
      </c>
      <c r="L263" s="6">
        <v>0</v>
      </c>
      <c r="M263" s="6" t="s">
        <v>259</v>
      </c>
    </row>
    <row r="264" spans="1:13" ht="112.5" customHeight="1" x14ac:dyDescent="0.25">
      <c r="A264" s="20"/>
      <c r="B264" s="64"/>
      <c r="C264" s="20"/>
      <c r="D264" s="19" t="s">
        <v>318</v>
      </c>
      <c r="E264" s="19">
        <v>21685.200000000001</v>
      </c>
      <c r="F264" s="19">
        <f>H264+J264</f>
        <v>25276.799999999999</v>
      </c>
      <c r="G264" s="6">
        <v>0</v>
      </c>
      <c r="H264" s="6">
        <v>4013.3</v>
      </c>
      <c r="I264" s="6">
        <v>21685.200000000001</v>
      </c>
      <c r="J264" s="6">
        <v>21263.5</v>
      </c>
      <c r="K264" s="6">
        <v>0</v>
      </c>
      <c r="L264" s="6">
        <v>0</v>
      </c>
      <c r="M264" s="6" t="s">
        <v>378</v>
      </c>
    </row>
    <row r="265" spans="1:13" x14ac:dyDescent="0.25">
      <c r="A265" s="14" t="s">
        <v>24</v>
      </c>
      <c r="B265" s="53" t="s">
        <v>237</v>
      </c>
      <c r="C265" s="14" t="s">
        <v>43</v>
      </c>
      <c r="D265" s="16" t="s">
        <v>16</v>
      </c>
      <c r="E265" s="16">
        <f>E266+E267+E268+E269</f>
        <v>26160</v>
      </c>
      <c r="F265" s="16">
        <f t="shared" ref="F265:L265" si="68">F266+F267+F268+F269</f>
        <v>25753.1</v>
      </c>
      <c r="G265" s="16">
        <f t="shared" si="68"/>
        <v>0</v>
      </c>
      <c r="H265" s="16">
        <f t="shared" si="68"/>
        <v>0</v>
      </c>
      <c r="I265" s="16">
        <f t="shared" si="68"/>
        <v>26160</v>
      </c>
      <c r="J265" s="16">
        <f t="shared" si="68"/>
        <v>25753.1</v>
      </c>
      <c r="K265" s="16">
        <f t="shared" si="68"/>
        <v>0</v>
      </c>
      <c r="L265" s="16">
        <f t="shared" si="68"/>
        <v>0</v>
      </c>
      <c r="M265" s="6"/>
    </row>
    <row r="266" spans="1:13" ht="26.25" customHeight="1" x14ac:dyDescent="0.25">
      <c r="A266" s="18"/>
      <c r="B266" s="63"/>
      <c r="C266" s="18"/>
      <c r="D266" s="19" t="s">
        <v>12</v>
      </c>
      <c r="E266" s="19">
        <v>0</v>
      </c>
      <c r="F266" s="19">
        <v>0</v>
      </c>
      <c r="G266" s="6">
        <v>0</v>
      </c>
      <c r="H266" s="6">
        <v>0</v>
      </c>
      <c r="I266" s="6">
        <v>0</v>
      </c>
      <c r="J266" s="6">
        <v>0</v>
      </c>
      <c r="K266" s="6">
        <v>0</v>
      </c>
      <c r="L266" s="6">
        <v>0</v>
      </c>
      <c r="M266" s="6"/>
    </row>
    <row r="267" spans="1:13" ht="29.25" customHeight="1" x14ac:dyDescent="0.25">
      <c r="A267" s="18"/>
      <c r="B267" s="63"/>
      <c r="C267" s="18"/>
      <c r="D267" s="19" t="s">
        <v>9</v>
      </c>
      <c r="E267" s="19">
        <v>0</v>
      </c>
      <c r="F267" s="19">
        <v>0</v>
      </c>
      <c r="G267" s="6">
        <v>0</v>
      </c>
      <c r="H267" s="6">
        <v>0</v>
      </c>
      <c r="I267" s="6">
        <v>0</v>
      </c>
      <c r="J267" s="6">
        <v>0</v>
      </c>
      <c r="K267" s="6">
        <v>0</v>
      </c>
      <c r="L267" s="6">
        <v>0</v>
      </c>
      <c r="M267" s="6"/>
    </row>
    <row r="268" spans="1:13" ht="29.25" customHeight="1" x14ac:dyDescent="0.25">
      <c r="A268" s="18"/>
      <c r="B268" s="63"/>
      <c r="C268" s="18"/>
      <c r="D268" s="19" t="s">
        <v>82</v>
      </c>
      <c r="E268" s="19">
        <v>13080</v>
      </c>
      <c r="F268" s="19">
        <v>13080</v>
      </c>
      <c r="G268" s="6">
        <v>0</v>
      </c>
      <c r="H268" s="6">
        <v>0</v>
      </c>
      <c r="I268" s="6">
        <v>13080</v>
      </c>
      <c r="J268" s="6">
        <v>13080</v>
      </c>
      <c r="K268" s="6">
        <v>0</v>
      </c>
      <c r="L268" s="6">
        <v>0</v>
      </c>
      <c r="M268" s="14" t="s">
        <v>328</v>
      </c>
    </row>
    <row r="269" spans="1:13" ht="126" customHeight="1" x14ac:dyDescent="0.25">
      <c r="A269" s="20"/>
      <c r="B269" s="64"/>
      <c r="C269" s="20"/>
      <c r="D269" s="19" t="s">
        <v>318</v>
      </c>
      <c r="E269" s="19">
        <v>13080</v>
      </c>
      <c r="F269" s="19">
        <f>J269</f>
        <v>12673.1</v>
      </c>
      <c r="G269" s="6">
        <v>0</v>
      </c>
      <c r="H269" s="6">
        <v>0</v>
      </c>
      <c r="I269" s="6">
        <v>13080</v>
      </c>
      <c r="J269" s="6">
        <v>12673.1</v>
      </c>
      <c r="K269" s="6">
        <v>0</v>
      </c>
      <c r="L269" s="6">
        <v>0</v>
      </c>
      <c r="M269" s="20"/>
    </row>
    <row r="270" spans="1:13" ht="27" customHeight="1" x14ac:dyDescent="0.25">
      <c r="A270" s="14" t="s">
        <v>25</v>
      </c>
      <c r="B270" s="53" t="s">
        <v>238</v>
      </c>
      <c r="C270" s="14" t="s">
        <v>43</v>
      </c>
      <c r="D270" s="16" t="s">
        <v>16</v>
      </c>
      <c r="E270" s="16">
        <f>E271+E272+E273+E274</f>
        <v>13974.1</v>
      </c>
      <c r="F270" s="16">
        <f t="shared" ref="F270:L270" si="69">F271+F272+F273+F274</f>
        <v>15277.6</v>
      </c>
      <c r="G270" s="16">
        <f t="shared" si="69"/>
        <v>5654.6</v>
      </c>
      <c r="H270" s="16">
        <f t="shared" si="69"/>
        <v>9285.2000000000007</v>
      </c>
      <c r="I270" s="16">
        <f t="shared" si="69"/>
        <v>8319.5</v>
      </c>
      <c r="J270" s="16">
        <f t="shared" si="69"/>
        <v>5992.4</v>
      </c>
      <c r="K270" s="16">
        <f t="shared" si="69"/>
        <v>0</v>
      </c>
      <c r="L270" s="16">
        <f t="shared" si="69"/>
        <v>0</v>
      </c>
      <c r="M270" s="6"/>
    </row>
    <row r="271" spans="1:13" x14ac:dyDescent="0.25">
      <c r="A271" s="18"/>
      <c r="B271" s="63"/>
      <c r="C271" s="18"/>
      <c r="D271" s="19" t="s">
        <v>12</v>
      </c>
      <c r="E271" s="19">
        <v>0</v>
      </c>
      <c r="F271" s="19">
        <v>0</v>
      </c>
      <c r="G271" s="6">
        <v>0</v>
      </c>
      <c r="H271" s="6">
        <v>0</v>
      </c>
      <c r="I271" s="6">
        <v>0</v>
      </c>
      <c r="J271" s="6">
        <v>0</v>
      </c>
      <c r="K271" s="6">
        <v>0</v>
      </c>
      <c r="L271" s="6">
        <v>0</v>
      </c>
      <c r="M271" s="6"/>
    </row>
    <row r="272" spans="1:13" ht="33.75" customHeight="1" x14ac:dyDescent="0.25">
      <c r="A272" s="18"/>
      <c r="B272" s="63"/>
      <c r="C272" s="18"/>
      <c r="D272" s="19" t="s">
        <v>9</v>
      </c>
      <c r="E272" s="19">
        <v>0</v>
      </c>
      <c r="F272" s="19">
        <v>0</v>
      </c>
      <c r="G272" s="6">
        <v>0</v>
      </c>
      <c r="H272" s="6">
        <v>0</v>
      </c>
      <c r="I272" s="6">
        <v>0</v>
      </c>
      <c r="J272" s="6">
        <v>0</v>
      </c>
      <c r="K272" s="6">
        <v>0</v>
      </c>
      <c r="L272" s="6">
        <v>0</v>
      </c>
      <c r="M272" s="6"/>
    </row>
    <row r="273" spans="1:13" ht="33.75" customHeight="1" x14ac:dyDescent="0.25">
      <c r="A273" s="18"/>
      <c r="B273" s="63"/>
      <c r="C273" s="18"/>
      <c r="D273" s="19" t="s">
        <v>82</v>
      </c>
      <c r="E273" s="19">
        <v>9285.1</v>
      </c>
      <c r="F273" s="19">
        <v>7593.1</v>
      </c>
      <c r="G273" s="6">
        <v>5654.6</v>
      </c>
      <c r="H273" s="6">
        <v>4755.8</v>
      </c>
      <c r="I273" s="6">
        <v>3630.5</v>
      </c>
      <c r="J273" s="6">
        <v>2837.3</v>
      </c>
      <c r="K273" s="6">
        <v>0</v>
      </c>
      <c r="L273" s="6">
        <v>0</v>
      </c>
      <c r="M273" s="6"/>
    </row>
    <row r="274" spans="1:13" ht="138.75" customHeight="1" x14ac:dyDescent="0.25">
      <c r="A274" s="20"/>
      <c r="B274" s="64"/>
      <c r="C274" s="20"/>
      <c r="D274" s="19" t="s">
        <v>318</v>
      </c>
      <c r="E274" s="19">
        <v>4689</v>
      </c>
      <c r="F274" s="19">
        <f>H274+J274</f>
        <v>7684.5</v>
      </c>
      <c r="G274" s="6">
        <v>0</v>
      </c>
      <c r="H274" s="6">
        <v>4529.3999999999996</v>
      </c>
      <c r="I274" s="6">
        <v>4689</v>
      </c>
      <c r="J274" s="6">
        <v>3155.1</v>
      </c>
      <c r="K274" s="6">
        <v>0</v>
      </c>
      <c r="L274" s="6">
        <v>0</v>
      </c>
      <c r="M274" s="6" t="s">
        <v>329</v>
      </c>
    </row>
    <row r="275" spans="1:13" ht="40.5" customHeight="1" x14ac:dyDescent="0.25">
      <c r="A275" s="11"/>
      <c r="B275" s="65" t="s">
        <v>28</v>
      </c>
      <c r="C275" s="14"/>
      <c r="D275" s="16" t="s">
        <v>214</v>
      </c>
      <c r="E275" s="16">
        <f t="shared" ref="E275:L277" si="70">E175+E210+E240+E245+E250+E255+E260+E265+E270</f>
        <v>218398.9</v>
      </c>
      <c r="F275" s="16">
        <f t="shared" si="70"/>
        <v>204307.40000000002</v>
      </c>
      <c r="G275" s="16">
        <f t="shared" si="70"/>
        <v>53254.8</v>
      </c>
      <c r="H275" s="16">
        <f t="shared" si="70"/>
        <v>54045.100000000006</v>
      </c>
      <c r="I275" s="16">
        <f t="shared" si="70"/>
        <v>165144.1</v>
      </c>
      <c r="J275" s="16">
        <f t="shared" si="70"/>
        <v>149583.69999999998</v>
      </c>
      <c r="K275" s="16">
        <f t="shared" si="70"/>
        <v>0</v>
      </c>
      <c r="L275" s="16">
        <f t="shared" si="70"/>
        <v>494.1</v>
      </c>
      <c r="M275" s="6"/>
    </row>
    <row r="276" spans="1:13" ht="33.75" customHeight="1" x14ac:dyDescent="0.25">
      <c r="A276" s="11"/>
      <c r="B276" s="17"/>
      <c r="C276" s="18"/>
      <c r="D276" s="16" t="s">
        <v>12</v>
      </c>
      <c r="E276" s="16">
        <f t="shared" ref="E276" si="71">E176+E211+E241+E246+E251+E256+E261+E266+E271</f>
        <v>9790.9</v>
      </c>
      <c r="F276" s="16">
        <f t="shared" si="70"/>
        <v>23505.7</v>
      </c>
      <c r="G276" s="16">
        <f t="shared" si="70"/>
        <v>1418</v>
      </c>
      <c r="H276" s="16">
        <f t="shared" si="70"/>
        <v>14783.099999999999</v>
      </c>
      <c r="I276" s="16">
        <f t="shared" si="70"/>
        <v>8372.9</v>
      </c>
      <c r="J276" s="16">
        <f t="shared" si="70"/>
        <v>8722.6</v>
      </c>
      <c r="K276" s="16">
        <f t="shared" si="70"/>
        <v>0</v>
      </c>
      <c r="L276" s="16">
        <f t="shared" si="70"/>
        <v>0</v>
      </c>
      <c r="M276" s="6"/>
    </row>
    <row r="277" spans="1:13" ht="48" customHeight="1" x14ac:dyDescent="0.25">
      <c r="A277" s="11"/>
      <c r="B277" s="17"/>
      <c r="C277" s="18"/>
      <c r="D277" s="16" t="s">
        <v>9</v>
      </c>
      <c r="E277" s="16">
        <f t="shared" ref="E277" si="72">E177+E212+E242+E247+E252+E257+E262+E267+E272</f>
        <v>28662</v>
      </c>
      <c r="F277" s="16">
        <f t="shared" si="70"/>
        <v>14720.1</v>
      </c>
      <c r="G277" s="16">
        <f t="shared" si="70"/>
        <v>16565.3</v>
      </c>
      <c r="H277" s="16">
        <f t="shared" si="70"/>
        <v>4017.9</v>
      </c>
      <c r="I277" s="16">
        <f t="shared" si="70"/>
        <v>12096.699999999999</v>
      </c>
      <c r="J277" s="16">
        <f t="shared" si="70"/>
        <v>10208.1</v>
      </c>
      <c r="K277" s="16">
        <f t="shared" si="70"/>
        <v>0</v>
      </c>
      <c r="L277" s="16">
        <f t="shared" si="70"/>
        <v>494.1</v>
      </c>
      <c r="M277" s="6"/>
    </row>
    <row r="278" spans="1:13" ht="48" customHeight="1" x14ac:dyDescent="0.25">
      <c r="A278" s="11"/>
      <c r="B278" s="17"/>
      <c r="C278" s="18"/>
      <c r="D278" s="16" t="s">
        <v>82</v>
      </c>
      <c r="E278" s="16">
        <f t="shared" ref="E278" si="73">E178+E213+E243+E248+E253+E258+E263+E268+E273</f>
        <v>86875.6</v>
      </c>
      <c r="F278" s="16">
        <f t="shared" ref="F278:L278" si="74">F178+F213+F243+F248+F253+F258+F263+F268+F273</f>
        <v>77817.200000000012</v>
      </c>
      <c r="G278" s="16">
        <f t="shared" si="74"/>
        <v>18117.400000000001</v>
      </c>
      <c r="H278" s="16">
        <f t="shared" si="74"/>
        <v>14642.7</v>
      </c>
      <c r="I278" s="16">
        <f t="shared" si="74"/>
        <v>68758.2</v>
      </c>
      <c r="J278" s="16">
        <f t="shared" si="74"/>
        <v>62990</v>
      </c>
      <c r="K278" s="16">
        <f t="shared" si="74"/>
        <v>0</v>
      </c>
      <c r="L278" s="16">
        <f t="shared" si="74"/>
        <v>0</v>
      </c>
      <c r="M278" s="6"/>
    </row>
    <row r="279" spans="1:13" ht="48" customHeight="1" x14ac:dyDescent="0.25">
      <c r="A279" s="11"/>
      <c r="B279" s="17"/>
      <c r="C279" s="20"/>
      <c r="D279" s="16" t="s">
        <v>318</v>
      </c>
      <c r="E279" s="16">
        <f t="shared" ref="E279:L279" si="75">E179+E214+E244+E249+E254+E259+E264+E269+E274</f>
        <v>93070.399999999994</v>
      </c>
      <c r="F279" s="16">
        <f t="shared" si="75"/>
        <v>88264.400000000009</v>
      </c>
      <c r="G279" s="16">
        <f t="shared" si="75"/>
        <v>17154.100000000002</v>
      </c>
      <c r="H279" s="16">
        <f t="shared" si="75"/>
        <v>20601.400000000001</v>
      </c>
      <c r="I279" s="16">
        <f t="shared" si="75"/>
        <v>75916.3</v>
      </c>
      <c r="J279" s="16">
        <f t="shared" si="75"/>
        <v>67663</v>
      </c>
      <c r="K279" s="16">
        <f t="shared" si="75"/>
        <v>0</v>
      </c>
      <c r="L279" s="16">
        <f t="shared" si="75"/>
        <v>0</v>
      </c>
      <c r="M279" s="6"/>
    </row>
    <row r="280" spans="1:13" x14ac:dyDescent="0.25">
      <c r="A280" s="59" t="s">
        <v>45</v>
      </c>
      <c r="B280" s="60"/>
      <c r="C280" s="60"/>
      <c r="D280" s="60"/>
      <c r="E280" s="60"/>
      <c r="F280" s="60"/>
      <c r="G280" s="60"/>
      <c r="H280" s="60"/>
      <c r="I280" s="60"/>
      <c r="J280" s="60"/>
      <c r="K280" s="60"/>
      <c r="L280" s="60"/>
      <c r="M280" s="60"/>
    </row>
    <row r="281" spans="1:13" ht="60" customHeight="1" x14ac:dyDescent="0.25">
      <c r="A281" s="21"/>
      <c r="B281" s="27" t="s">
        <v>199</v>
      </c>
      <c r="C281" s="11" t="s">
        <v>102</v>
      </c>
      <c r="D281" s="24" t="s">
        <v>1</v>
      </c>
      <c r="E281" s="28">
        <f>E282+E283+E284+E285+E286</f>
        <v>4119.1000000000004</v>
      </c>
      <c r="F281" s="28">
        <f>F282+F283+F284+F285+F286</f>
        <v>5425.48</v>
      </c>
      <c r="G281" s="28">
        <f t="shared" ref="G281:L281" si="76">G282+G283+G284+G285+G286</f>
        <v>0</v>
      </c>
      <c r="H281" s="28">
        <f t="shared" si="76"/>
        <v>0</v>
      </c>
      <c r="I281" s="28">
        <f t="shared" si="76"/>
        <v>4119.1000000000004</v>
      </c>
      <c r="J281" s="28">
        <f t="shared" si="76"/>
        <v>5425.48</v>
      </c>
      <c r="K281" s="28">
        <f t="shared" si="76"/>
        <v>0</v>
      </c>
      <c r="L281" s="28">
        <f t="shared" si="76"/>
        <v>0</v>
      </c>
      <c r="M281" s="6"/>
    </row>
    <row r="282" spans="1:13" ht="48" customHeight="1" x14ac:dyDescent="0.25">
      <c r="A282" s="48"/>
      <c r="B282" s="29"/>
      <c r="C282" s="11"/>
      <c r="D282" s="24">
        <v>2013</v>
      </c>
      <c r="E282" s="28">
        <v>593.1</v>
      </c>
      <c r="F282" s="28">
        <v>593.1</v>
      </c>
      <c r="G282" s="28">
        <v>0</v>
      </c>
      <c r="H282" s="28">
        <v>0</v>
      </c>
      <c r="I282" s="28">
        <v>593.1</v>
      </c>
      <c r="J282" s="28">
        <v>593.1</v>
      </c>
      <c r="K282" s="28">
        <v>0</v>
      </c>
      <c r="L282" s="28">
        <v>0</v>
      </c>
      <c r="M282" s="6" t="s">
        <v>304</v>
      </c>
    </row>
    <row r="283" spans="1:13" ht="30" x14ac:dyDescent="0.25">
      <c r="A283" s="48"/>
      <c r="B283" s="29"/>
      <c r="C283" s="11"/>
      <c r="D283" s="24">
        <v>2014</v>
      </c>
      <c r="E283" s="28">
        <v>642</v>
      </c>
      <c r="F283" s="28">
        <v>1133.08</v>
      </c>
      <c r="G283" s="28">
        <v>0</v>
      </c>
      <c r="H283" s="28">
        <v>0</v>
      </c>
      <c r="I283" s="28">
        <v>642</v>
      </c>
      <c r="J283" s="28">
        <v>1133.08</v>
      </c>
      <c r="K283" s="28">
        <v>0</v>
      </c>
      <c r="L283" s="28">
        <v>0</v>
      </c>
      <c r="M283" s="6" t="s">
        <v>304</v>
      </c>
    </row>
    <row r="284" spans="1:13" ht="30" x14ac:dyDescent="0.25">
      <c r="A284" s="48"/>
      <c r="B284" s="29"/>
      <c r="C284" s="11"/>
      <c r="D284" s="24">
        <v>2015</v>
      </c>
      <c r="E284" s="28">
        <v>1347.2</v>
      </c>
      <c r="F284" s="28">
        <v>1425.6</v>
      </c>
      <c r="G284" s="28">
        <v>0</v>
      </c>
      <c r="H284" s="28">
        <v>0</v>
      </c>
      <c r="I284" s="28">
        <v>1347.2</v>
      </c>
      <c r="J284" s="28">
        <v>1425.6</v>
      </c>
      <c r="K284" s="28">
        <v>0</v>
      </c>
      <c r="L284" s="28">
        <v>0</v>
      </c>
      <c r="M284" s="6" t="s">
        <v>303</v>
      </c>
    </row>
    <row r="285" spans="1:13" ht="30" x14ac:dyDescent="0.25">
      <c r="A285" s="48"/>
      <c r="B285" s="29"/>
      <c r="C285" s="11"/>
      <c r="D285" s="24">
        <v>2016</v>
      </c>
      <c r="E285" s="28">
        <f>1536.8-212.8</f>
        <v>1324</v>
      </c>
      <c r="F285" s="28">
        <f>2273.7-212.8</f>
        <v>2060.8999999999996</v>
      </c>
      <c r="G285" s="28">
        <v>0</v>
      </c>
      <c r="H285" s="28">
        <v>0</v>
      </c>
      <c r="I285" s="28">
        <f>1536.8-212.8</f>
        <v>1324</v>
      </c>
      <c r="J285" s="28">
        <f>2273.7-212.8</f>
        <v>2060.8999999999996</v>
      </c>
      <c r="K285" s="28">
        <v>0</v>
      </c>
      <c r="L285" s="28">
        <v>0</v>
      </c>
      <c r="M285" s="6" t="s">
        <v>303</v>
      </c>
    </row>
    <row r="286" spans="1:13" ht="90" x14ac:dyDescent="0.25">
      <c r="A286" s="71"/>
      <c r="B286" s="30"/>
      <c r="C286" s="6" t="s">
        <v>43</v>
      </c>
      <c r="D286" s="24">
        <v>2016</v>
      </c>
      <c r="E286" s="28">
        <v>212.8</v>
      </c>
      <c r="F286" s="28">
        <v>212.8</v>
      </c>
      <c r="G286" s="28">
        <v>0</v>
      </c>
      <c r="H286" s="28">
        <v>0</v>
      </c>
      <c r="I286" s="28">
        <v>212.8</v>
      </c>
      <c r="J286" s="28">
        <v>212.8</v>
      </c>
      <c r="K286" s="28">
        <v>0</v>
      </c>
      <c r="L286" s="28">
        <v>0</v>
      </c>
      <c r="M286" s="6" t="s">
        <v>353</v>
      </c>
    </row>
    <row r="287" spans="1:13" x14ac:dyDescent="0.25">
      <c r="A287" s="72" t="s">
        <v>106</v>
      </c>
      <c r="B287" s="73"/>
      <c r="C287" s="73"/>
      <c r="D287" s="73"/>
      <c r="E287" s="73"/>
      <c r="F287" s="73"/>
      <c r="G287" s="73"/>
      <c r="H287" s="73"/>
      <c r="I287" s="73"/>
      <c r="J287" s="73"/>
      <c r="K287" s="73"/>
      <c r="L287" s="73"/>
      <c r="M287" s="74"/>
    </row>
    <row r="288" spans="1:13" x14ac:dyDescent="0.25">
      <c r="A288" s="21" t="s">
        <v>107</v>
      </c>
      <c r="B288" s="14" t="s">
        <v>108</v>
      </c>
      <c r="C288" s="53" t="s">
        <v>52</v>
      </c>
      <c r="D288" s="16" t="s">
        <v>16</v>
      </c>
      <c r="E288" s="24">
        <f>E289+E290+E291+E292</f>
        <v>495.8</v>
      </c>
      <c r="F288" s="24">
        <f t="shared" ref="F288:L288" si="77">F289+F290+F291+F292</f>
        <v>646.20000000000005</v>
      </c>
      <c r="G288" s="24">
        <f t="shared" si="77"/>
        <v>0</v>
      </c>
      <c r="H288" s="24">
        <f t="shared" si="77"/>
        <v>0</v>
      </c>
      <c r="I288" s="24">
        <f t="shared" si="77"/>
        <v>195.8</v>
      </c>
      <c r="J288" s="24">
        <f t="shared" si="77"/>
        <v>376.6</v>
      </c>
      <c r="K288" s="24">
        <f t="shared" si="77"/>
        <v>300</v>
      </c>
      <c r="L288" s="24">
        <f t="shared" si="77"/>
        <v>269.60000000000002</v>
      </c>
      <c r="M288" s="6"/>
    </row>
    <row r="289" spans="1:13" ht="63" customHeight="1" x14ac:dyDescent="0.25">
      <c r="A289" s="18"/>
      <c r="B289" s="18"/>
      <c r="C289" s="75"/>
      <c r="D289" s="76" t="s">
        <v>12</v>
      </c>
      <c r="E289" s="6">
        <f>+G289+I289+K289</f>
        <v>92.8</v>
      </c>
      <c r="F289" s="6">
        <f>+H289+J289+L289</f>
        <v>92.8</v>
      </c>
      <c r="G289" s="6">
        <v>0</v>
      </c>
      <c r="H289" s="6">
        <v>0</v>
      </c>
      <c r="I289" s="6">
        <v>92.8</v>
      </c>
      <c r="J289" s="6">
        <v>92.8</v>
      </c>
      <c r="K289" s="6">
        <v>0</v>
      </c>
      <c r="L289" s="6">
        <v>0</v>
      </c>
      <c r="M289" s="6" t="s">
        <v>346</v>
      </c>
    </row>
    <row r="290" spans="1:13" ht="60" x14ac:dyDescent="0.25">
      <c r="A290" s="18"/>
      <c r="B290" s="18"/>
      <c r="C290" s="75"/>
      <c r="D290" s="19" t="s">
        <v>9</v>
      </c>
      <c r="E290" s="6">
        <f>+G290+I290+K290</f>
        <v>128</v>
      </c>
      <c r="F290" s="6">
        <f>+H290+J290+L290</f>
        <v>128</v>
      </c>
      <c r="G290" s="6">
        <v>0</v>
      </c>
      <c r="H290" s="6">
        <v>0</v>
      </c>
      <c r="I290" s="6">
        <v>34</v>
      </c>
      <c r="J290" s="6">
        <v>34</v>
      </c>
      <c r="K290" s="6">
        <v>94</v>
      </c>
      <c r="L290" s="6">
        <v>94</v>
      </c>
      <c r="M290" s="6" t="s">
        <v>345</v>
      </c>
    </row>
    <row r="291" spans="1:13" ht="60" x14ac:dyDescent="0.25">
      <c r="A291" s="18"/>
      <c r="B291" s="18"/>
      <c r="C291" s="75"/>
      <c r="D291" s="19" t="s">
        <v>82</v>
      </c>
      <c r="E291" s="6">
        <v>134</v>
      </c>
      <c r="F291" s="6">
        <v>134</v>
      </c>
      <c r="G291" s="6">
        <v>0</v>
      </c>
      <c r="H291" s="6">
        <v>0</v>
      </c>
      <c r="I291" s="6">
        <v>34</v>
      </c>
      <c r="J291" s="6">
        <v>34</v>
      </c>
      <c r="K291" s="6">
        <v>100</v>
      </c>
      <c r="L291" s="6">
        <v>100</v>
      </c>
      <c r="M291" s="6" t="s">
        <v>240</v>
      </c>
    </row>
    <row r="292" spans="1:13" ht="90" x14ac:dyDescent="0.25">
      <c r="A292" s="20"/>
      <c r="B292" s="20"/>
      <c r="C292" s="75"/>
      <c r="D292" s="19" t="s">
        <v>318</v>
      </c>
      <c r="E292" s="6">
        <v>141</v>
      </c>
      <c r="F292" s="6">
        <f>J292+L292</f>
        <v>291.39999999999998</v>
      </c>
      <c r="G292" s="6">
        <v>0</v>
      </c>
      <c r="H292" s="6">
        <v>0</v>
      </c>
      <c r="I292" s="6">
        <v>35</v>
      </c>
      <c r="J292" s="6">
        <v>215.8</v>
      </c>
      <c r="K292" s="6">
        <v>106</v>
      </c>
      <c r="L292" s="6">
        <v>75.599999999999994</v>
      </c>
      <c r="M292" s="6" t="s">
        <v>368</v>
      </c>
    </row>
    <row r="293" spans="1:13" ht="32.25" customHeight="1" x14ac:dyDescent="0.25">
      <c r="A293" s="21" t="s">
        <v>18</v>
      </c>
      <c r="B293" s="14" t="s">
        <v>109</v>
      </c>
      <c r="C293" s="75"/>
      <c r="D293" s="16" t="s">
        <v>16</v>
      </c>
      <c r="E293" s="24">
        <f>E294+E295+E296+E297</f>
        <v>274</v>
      </c>
      <c r="F293" s="24">
        <f t="shared" ref="F293:L293" si="78">F294+F295+F296+F297</f>
        <v>821.1</v>
      </c>
      <c r="G293" s="24">
        <f t="shared" si="78"/>
        <v>0</v>
      </c>
      <c r="H293" s="24">
        <f t="shared" si="78"/>
        <v>0</v>
      </c>
      <c r="I293" s="24">
        <f t="shared" si="78"/>
        <v>274</v>
      </c>
      <c r="J293" s="24">
        <f t="shared" si="78"/>
        <v>812.7</v>
      </c>
      <c r="K293" s="24">
        <f t="shared" si="78"/>
        <v>0</v>
      </c>
      <c r="L293" s="24">
        <f t="shared" si="78"/>
        <v>8.4</v>
      </c>
      <c r="M293" s="6"/>
    </row>
    <row r="294" spans="1:13" x14ac:dyDescent="0.25">
      <c r="A294" s="18"/>
      <c r="B294" s="18"/>
      <c r="C294" s="75"/>
      <c r="D294" s="76" t="s">
        <v>12</v>
      </c>
      <c r="E294" s="6">
        <f>+G294+I294+K294</f>
        <v>0</v>
      </c>
      <c r="F294" s="6">
        <f>+H294+J294+L294</f>
        <v>0</v>
      </c>
      <c r="G294" s="6">
        <v>0</v>
      </c>
      <c r="H294" s="6">
        <v>0</v>
      </c>
      <c r="I294" s="6">
        <v>0</v>
      </c>
      <c r="J294" s="6">
        <v>0</v>
      </c>
      <c r="K294" s="6">
        <v>0</v>
      </c>
      <c r="L294" s="6">
        <v>0</v>
      </c>
      <c r="M294" s="6"/>
    </row>
    <row r="295" spans="1:13" ht="87.75" customHeight="1" x14ac:dyDescent="0.25">
      <c r="A295" s="18"/>
      <c r="B295" s="18"/>
      <c r="C295" s="75"/>
      <c r="D295" s="19" t="s">
        <v>9</v>
      </c>
      <c r="E295" s="6">
        <f>+G295+I295+K295</f>
        <v>87</v>
      </c>
      <c r="F295" s="6">
        <f>+H295+J295+L295</f>
        <v>87</v>
      </c>
      <c r="G295" s="6">
        <v>0</v>
      </c>
      <c r="H295" s="6">
        <v>0</v>
      </c>
      <c r="I295" s="6">
        <v>87</v>
      </c>
      <c r="J295" s="6">
        <v>87</v>
      </c>
      <c r="K295" s="6">
        <v>0</v>
      </c>
      <c r="L295" s="6">
        <v>0</v>
      </c>
      <c r="M295" s="6" t="s">
        <v>110</v>
      </c>
    </row>
    <row r="296" spans="1:13" ht="30" x14ac:dyDescent="0.25">
      <c r="A296" s="18"/>
      <c r="B296" s="18"/>
      <c r="C296" s="75"/>
      <c r="D296" s="19" t="s">
        <v>82</v>
      </c>
      <c r="E296" s="6">
        <v>90</v>
      </c>
      <c r="F296" s="6">
        <v>90</v>
      </c>
      <c r="G296" s="6">
        <v>0</v>
      </c>
      <c r="H296" s="6">
        <v>0</v>
      </c>
      <c r="I296" s="6">
        <v>90</v>
      </c>
      <c r="J296" s="6">
        <v>90</v>
      </c>
      <c r="K296" s="6">
        <v>0</v>
      </c>
      <c r="L296" s="6">
        <v>0</v>
      </c>
      <c r="M296" s="49" t="s">
        <v>241</v>
      </c>
    </row>
    <row r="297" spans="1:13" ht="32.25" customHeight="1" x14ac:dyDescent="0.25">
      <c r="A297" s="20"/>
      <c r="B297" s="20"/>
      <c r="C297" s="75"/>
      <c r="D297" s="19" t="s">
        <v>318</v>
      </c>
      <c r="E297" s="6">
        <v>97</v>
      </c>
      <c r="F297" s="6">
        <f>J297+L297</f>
        <v>644.1</v>
      </c>
      <c r="G297" s="6">
        <v>0</v>
      </c>
      <c r="H297" s="6">
        <v>0</v>
      </c>
      <c r="I297" s="6">
        <v>97</v>
      </c>
      <c r="J297" s="6">
        <v>635.70000000000005</v>
      </c>
      <c r="K297" s="6">
        <v>0</v>
      </c>
      <c r="L297" s="6">
        <v>8.4</v>
      </c>
      <c r="M297" s="49" t="s">
        <v>369</v>
      </c>
    </row>
    <row r="298" spans="1:13" ht="33.75" customHeight="1" x14ac:dyDescent="0.25">
      <c r="A298" s="21"/>
      <c r="B298" s="27" t="s">
        <v>213</v>
      </c>
      <c r="C298" s="36"/>
      <c r="D298" s="16" t="s">
        <v>214</v>
      </c>
      <c r="E298" s="24">
        <f>E288+E293</f>
        <v>769.8</v>
      </c>
      <c r="F298" s="24">
        <f t="shared" ref="F298:L298" si="79">F288+F293</f>
        <v>1467.3000000000002</v>
      </c>
      <c r="G298" s="24">
        <f t="shared" si="79"/>
        <v>0</v>
      </c>
      <c r="H298" s="24">
        <f t="shared" si="79"/>
        <v>0</v>
      </c>
      <c r="I298" s="24">
        <f t="shared" si="79"/>
        <v>469.8</v>
      </c>
      <c r="J298" s="24">
        <f t="shared" si="79"/>
        <v>1189.3000000000002</v>
      </c>
      <c r="K298" s="24">
        <f t="shared" si="79"/>
        <v>300</v>
      </c>
      <c r="L298" s="24">
        <f t="shared" si="79"/>
        <v>278</v>
      </c>
      <c r="M298" s="6"/>
    </row>
    <row r="299" spans="1:13" ht="33.75" customHeight="1" x14ac:dyDescent="0.25">
      <c r="A299" s="18"/>
      <c r="B299" s="29"/>
      <c r="C299" s="36"/>
      <c r="D299" s="76" t="s">
        <v>12</v>
      </c>
      <c r="E299" s="24">
        <f>E289+E294</f>
        <v>92.8</v>
      </c>
      <c r="F299" s="24">
        <f t="shared" ref="F299:L299" si="80">F289+F294</f>
        <v>92.8</v>
      </c>
      <c r="G299" s="24">
        <f t="shared" si="80"/>
        <v>0</v>
      </c>
      <c r="H299" s="24">
        <f t="shared" si="80"/>
        <v>0</v>
      </c>
      <c r="I299" s="24">
        <f t="shared" si="80"/>
        <v>92.8</v>
      </c>
      <c r="J299" s="24">
        <f t="shared" si="80"/>
        <v>92.8</v>
      </c>
      <c r="K299" s="24">
        <f t="shared" si="80"/>
        <v>0</v>
      </c>
      <c r="L299" s="24">
        <f t="shared" si="80"/>
        <v>0</v>
      </c>
      <c r="M299" s="6"/>
    </row>
    <row r="300" spans="1:13" ht="27.75" customHeight="1" x14ac:dyDescent="0.25">
      <c r="A300" s="18"/>
      <c r="B300" s="29"/>
      <c r="C300" s="36"/>
      <c r="D300" s="19" t="s">
        <v>9</v>
      </c>
      <c r="E300" s="24">
        <f>E290+E295</f>
        <v>215</v>
      </c>
      <c r="F300" s="24">
        <f t="shared" ref="F300:L300" si="81">F290+F295</f>
        <v>215</v>
      </c>
      <c r="G300" s="24">
        <f t="shared" si="81"/>
        <v>0</v>
      </c>
      <c r="H300" s="24">
        <f t="shared" si="81"/>
        <v>0</v>
      </c>
      <c r="I300" s="24">
        <f t="shared" si="81"/>
        <v>121</v>
      </c>
      <c r="J300" s="24">
        <f t="shared" si="81"/>
        <v>121</v>
      </c>
      <c r="K300" s="24">
        <f t="shared" si="81"/>
        <v>94</v>
      </c>
      <c r="L300" s="24">
        <f t="shared" si="81"/>
        <v>94</v>
      </c>
      <c r="M300" s="6"/>
    </row>
    <row r="301" spans="1:13" ht="24.75" customHeight="1" x14ac:dyDescent="0.25">
      <c r="A301" s="18"/>
      <c r="B301" s="29"/>
      <c r="C301" s="36"/>
      <c r="D301" s="19" t="s">
        <v>82</v>
      </c>
      <c r="E301" s="24">
        <f>E291+E296</f>
        <v>224</v>
      </c>
      <c r="F301" s="24">
        <f t="shared" ref="F301:L301" si="82">F291+F296</f>
        <v>224</v>
      </c>
      <c r="G301" s="24">
        <f t="shared" si="82"/>
        <v>0</v>
      </c>
      <c r="H301" s="24">
        <f t="shared" si="82"/>
        <v>0</v>
      </c>
      <c r="I301" s="24">
        <f t="shared" si="82"/>
        <v>124</v>
      </c>
      <c r="J301" s="24">
        <f t="shared" si="82"/>
        <v>124</v>
      </c>
      <c r="K301" s="24">
        <f t="shared" si="82"/>
        <v>100</v>
      </c>
      <c r="L301" s="24">
        <f t="shared" si="82"/>
        <v>100</v>
      </c>
      <c r="M301" s="6"/>
    </row>
    <row r="302" spans="1:13" ht="30.75" customHeight="1" x14ac:dyDescent="0.25">
      <c r="A302" s="20"/>
      <c r="B302" s="30"/>
      <c r="C302" s="39"/>
      <c r="D302" s="19" t="s">
        <v>318</v>
      </c>
      <c r="E302" s="24">
        <f>E292+E297</f>
        <v>238</v>
      </c>
      <c r="F302" s="24">
        <f t="shared" ref="F302:L302" si="83">F292+F297</f>
        <v>935.5</v>
      </c>
      <c r="G302" s="24">
        <f t="shared" si="83"/>
        <v>0</v>
      </c>
      <c r="H302" s="24">
        <f t="shared" si="83"/>
        <v>0</v>
      </c>
      <c r="I302" s="24">
        <f t="shared" si="83"/>
        <v>132</v>
      </c>
      <c r="J302" s="24">
        <f t="shared" si="83"/>
        <v>851.5</v>
      </c>
      <c r="K302" s="24">
        <f t="shared" si="83"/>
        <v>106</v>
      </c>
      <c r="L302" s="24">
        <f t="shared" si="83"/>
        <v>84</v>
      </c>
      <c r="M302" s="6"/>
    </row>
    <row r="303" spans="1:13" ht="33.75" customHeight="1" x14ac:dyDescent="0.25">
      <c r="A303" s="59" t="s">
        <v>244</v>
      </c>
      <c r="B303" s="60"/>
      <c r="C303" s="60"/>
      <c r="D303" s="60"/>
      <c r="E303" s="60"/>
      <c r="F303" s="60"/>
      <c r="G303" s="60"/>
      <c r="H303" s="60"/>
      <c r="I303" s="60"/>
      <c r="J303" s="60"/>
      <c r="K303" s="60"/>
      <c r="L303" s="60"/>
      <c r="M303" s="61"/>
    </row>
    <row r="304" spans="1:13" ht="33.75" customHeight="1" x14ac:dyDescent="0.25">
      <c r="A304" s="77" t="s">
        <v>17</v>
      </c>
      <c r="B304" s="53" t="s">
        <v>112</v>
      </c>
      <c r="C304" s="17" t="s">
        <v>36</v>
      </c>
      <c r="D304" s="16" t="s">
        <v>16</v>
      </c>
      <c r="E304" s="16">
        <f>E305+E306+E307+E308</f>
        <v>47300</v>
      </c>
      <c r="F304" s="16">
        <f t="shared" ref="F304:L304" si="84">F305+F306+F307+F308</f>
        <v>33419.25</v>
      </c>
      <c r="G304" s="16">
        <f t="shared" si="84"/>
        <v>42400</v>
      </c>
      <c r="H304" s="16">
        <f t="shared" si="84"/>
        <v>29945.9</v>
      </c>
      <c r="I304" s="16">
        <f t="shared" si="84"/>
        <v>4900</v>
      </c>
      <c r="J304" s="16">
        <f t="shared" si="84"/>
        <v>3473.35</v>
      </c>
      <c r="K304" s="16">
        <f t="shared" si="84"/>
        <v>0</v>
      </c>
      <c r="L304" s="16">
        <f t="shared" si="84"/>
        <v>0</v>
      </c>
      <c r="M304" s="19"/>
    </row>
    <row r="305" spans="1:13" ht="92.25" customHeight="1" x14ac:dyDescent="0.25">
      <c r="A305" s="78"/>
      <c r="B305" s="63"/>
      <c r="C305" s="41"/>
      <c r="D305" s="76" t="s">
        <v>12</v>
      </c>
      <c r="E305" s="19">
        <v>10300</v>
      </c>
      <c r="F305" s="19">
        <f>H305+J305</f>
        <v>10269.15</v>
      </c>
      <c r="G305" s="19">
        <v>9100</v>
      </c>
      <c r="H305" s="79">
        <v>9110.9</v>
      </c>
      <c r="I305" s="45">
        <v>1200</v>
      </c>
      <c r="J305" s="19">
        <v>1158.25</v>
      </c>
      <c r="K305" s="19">
        <v>0</v>
      </c>
      <c r="L305" s="19">
        <v>0</v>
      </c>
      <c r="M305" s="19" t="s">
        <v>111</v>
      </c>
    </row>
    <row r="306" spans="1:13" ht="33.75" customHeight="1" x14ac:dyDescent="0.25">
      <c r="A306" s="78"/>
      <c r="B306" s="63"/>
      <c r="C306" s="41"/>
      <c r="D306" s="19" t="s">
        <v>9</v>
      </c>
      <c r="E306" s="19">
        <v>37000</v>
      </c>
      <c r="F306" s="19">
        <f>H306+J306</f>
        <v>23150.1</v>
      </c>
      <c r="G306" s="19">
        <v>33300</v>
      </c>
      <c r="H306" s="79">
        <v>20835</v>
      </c>
      <c r="I306" s="45">
        <v>3700</v>
      </c>
      <c r="J306" s="19">
        <v>2315.1</v>
      </c>
      <c r="K306" s="19">
        <v>0</v>
      </c>
      <c r="L306" s="19">
        <v>0</v>
      </c>
      <c r="M306" s="19" t="s">
        <v>46</v>
      </c>
    </row>
    <row r="307" spans="1:13" ht="33.75" customHeight="1" x14ac:dyDescent="0.25">
      <c r="A307" s="78"/>
      <c r="B307" s="63"/>
      <c r="C307" s="41"/>
      <c r="D307" s="19" t="s">
        <v>82</v>
      </c>
      <c r="E307" s="19">
        <v>0</v>
      </c>
      <c r="F307" s="19">
        <v>0</v>
      </c>
      <c r="G307" s="19">
        <v>0</v>
      </c>
      <c r="H307" s="79">
        <v>0</v>
      </c>
      <c r="I307" s="45">
        <v>0</v>
      </c>
      <c r="J307" s="19">
        <v>0</v>
      </c>
      <c r="K307" s="19">
        <v>0</v>
      </c>
      <c r="L307" s="19">
        <v>0</v>
      </c>
      <c r="M307" s="19"/>
    </row>
    <row r="308" spans="1:13" ht="33.75" customHeight="1" x14ac:dyDescent="0.25">
      <c r="A308" s="78"/>
      <c r="B308" s="63"/>
      <c r="C308" s="41"/>
      <c r="D308" s="19" t="s">
        <v>318</v>
      </c>
      <c r="E308" s="19">
        <v>0</v>
      </c>
      <c r="F308" s="19">
        <v>0</v>
      </c>
      <c r="G308" s="19">
        <v>0</v>
      </c>
      <c r="H308" s="79">
        <v>0</v>
      </c>
      <c r="I308" s="45">
        <v>0</v>
      </c>
      <c r="J308" s="19">
        <v>0</v>
      </c>
      <c r="K308" s="19">
        <v>0</v>
      </c>
      <c r="L308" s="19">
        <v>0</v>
      </c>
      <c r="M308" s="19"/>
    </row>
    <row r="309" spans="1:13" ht="33.75" customHeight="1" x14ac:dyDescent="0.25">
      <c r="A309" s="78"/>
      <c r="B309" s="63"/>
      <c r="C309" s="53" t="s">
        <v>43</v>
      </c>
      <c r="D309" s="16" t="s">
        <v>16</v>
      </c>
      <c r="E309" s="16">
        <f>E310+E311+E312+E313</f>
        <v>750</v>
      </c>
      <c r="F309" s="16">
        <f t="shared" ref="F309:L309" si="85">F310+F311+F312+F313</f>
        <v>0</v>
      </c>
      <c r="G309" s="16">
        <f t="shared" si="85"/>
        <v>600</v>
      </c>
      <c r="H309" s="16">
        <f t="shared" si="85"/>
        <v>0</v>
      </c>
      <c r="I309" s="16">
        <f t="shared" si="85"/>
        <v>150</v>
      </c>
      <c r="J309" s="16">
        <f t="shared" si="85"/>
        <v>0</v>
      </c>
      <c r="K309" s="16">
        <f t="shared" si="85"/>
        <v>0</v>
      </c>
      <c r="L309" s="16">
        <f t="shared" si="85"/>
        <v>0</v>
      </c>
      <c r="M309" s="19"/>
    </row>
    <row r="310" spans="1:13" ht="33.75" customHeight="1" x14ac:dyDescent="0.25">
      <c r="A310" s="78"/>
      <c r="B310" s="63"/>
      <c r="C310" s="63"/>
      <c r="D310" s="76" t="s">
        <v>12</v>
      </c>
      <c r="E310" s="40">
        <v>0</v>
      </c>
      <c r="F310" s="40">
        <v>0</v>
      </c>
      <c r="G310" s="80">
        <v>0</v>
      </c>
      <c r="H310" s="19">
        <v>0</v>
      </c>
      <c r="I310" s="45">
        <v>0</v>
      </c>
      <c r="J310" s="19">
        <v>0</v>
      </c>
      <c r="K310" s="19">
        <v>0</v>
      </c>
      <c r="L310" s="19">
        <v>0</v>
      </c>
      <c r="M310" s="19"/>
    </row>
    <row r="311" spans="1:13" ht="33.75" customHeight="1" x14ac:dyDescent="0.25">
      <c r="A311" s="78"/>
      <c r="B311" s="63"/>
      <c r="C311" s="63"/>
      <c r="D311" s="19" t="s">
        <v>9</v>
      </c>
      <c r="E311" s="19">
        <v>750</v>
      </c>
      <c r="F311" s="19">
        <v>0</v>
      </c>
      <c r="G311" s="19">
        <v>600</v>
      </c>
      <c r="H311" s="79">
        <v>0</v>
      </c>
      <c r="I311" s="45">
        <v>150</v>
      </c>
      <c r="J311" s="19">
        <v>0</v>
      </c>
      <c r="K311" s="19">
        <v>0</v>
      </c>
      <c r="L311" s="19">
        <v>0</v>
      </c>
      <c r="M311" s="19" t="s">
        <v>100</v>
      </c>
    </row>
    <row r="312" spans="1:13" ht="33.75" customHeight="1" x14ac:dyDescent="0.25">
      <c r="A312" s="78"/>
      <c r="B312" s="63"/>
      <c r="C312" s="63"/>
      <c r="D312" s="19" t="s">
        <v>82</v>
      </c>
      <c r="E312" s="19">
        <v>0</v>
      </c>
      <c r="F312" s="19">
        <v>0</v>
      </c>
      <c r="G312" s="19">
        <v>0</v>
      </c>
      <c r="H312" s="79">
        <v>0</v>
      </c>
      <c r="I312" s="45">
        <v>0</v>
      </c>
      <c r="J312" s="19">
        <v>0</v>
      </c>
      <c r="K312" s="19">
        <v>0</v>
      </c>
      <c r="L312" s="19">
        <v>0</v>
      </c>
      <c r="M312" s="19"/>
    </row>
    <row r="313" spans="1:13" ht="33.75" customHeight="1" x14ac:dyDescent="0.25">
      <c r="A313" s="78"/>
      <c r="B313" s="63"/>
      <c r="C313" s="64"/>
      <c r="D313" s="19" t="s">
        <v>318</v>
      </c>
      <c r="E313" s="19">
        <v>0</v>
      </c>
      <c r="F313" s="19">
        <v>0</v>
      </c>
      <c r="G313" s="19">
        <v>0</v>
      </c>
      <c r="H313" s="79">
        <v>0</v>
      </c>
      <c r="I313" s="45">
        <v>0</v>
      </c>
      <c r="J313" s="19">
        <v>0</v>
      </c>
      <c r="K313" s="19">
        <v>0</v>
      </c>
      <c r="L313" s="19">
        <v>0</v>
      </c>
      <c r="M313" s="19"/>
    </row>
    <row r="314" spans="1:13" ht="26.25" customHeight="1" x14ac:dyDescent="0.25">
      <c r="A314" s="78"/>
      <c r="B314" s="63"/>
      <c r="C314" s="53" t="s">
        <v>49</v>
      </c>
      <c r="D314" s="16" t="s">
        <v>16</v>
      </c>
      <c r="E314" s="16">
        <f>E315+E316+E317+E318</f>
        <v>1100</v>
      </c>
      <c r="F314" s="16">
        <f t="shared" ref="F314:L314" si="86">F315+F316+F317+F318</f>
        <v>946</v>
      </c>
      <c r="G314" s="16">
        <f t="shared" si="86"/>
        <v>0</v>
      </c>
      <c r="H314" s="16">
        <f t="shared" si="86"/>
        <v>604.20000000000005</v>
      </c>
      <c r="I314" s="16">
        <f t="shared" si="86"/>
        <v>1100</v>
      </c>
      <c r="J314" s="16">
        <f t="shared" si="86"/>
        <v>130.80000000000001</v>
      </c>
      <c r="K314" s="16">
        <f t="shared" si="86"/>
        <v>0</v>
      </c>
      <c r="L314" s="16">
        <f t="shared" si="86"/>
        <v>211</v>
      </c>
      <c r="M314" s="40"/>
    </row>
    <row r="315" spans="1:13" ht="21.75" customHeight="1" x14ac:dyDescent="0.25">
      <c r="A315" s="78"/>
      <c r="B315" s="63"/>
      <c r="C315" s="63"/>
      <c r="D315" s="19" t="s">
        <v>12</v>
      </c>
      <c r="E315" s="19">
        <v>0</v>
      </c>
      <c r="F315" s="19">
        <v>0</v>
      </c>
      <c r="G315" s="19">
        <v>0</v>
      </c>
      <c r="H315" s="79">
        <v>0</v>
      </c>
      <c r="I315" s="45">
        <v>0</v>
      </c>
      <c r="J315" s="19">
        <v>0</v>
      </c>
      <c r="K315" s="19">
        <v>0</v>
      </c>
      <c r="L315" s="19">
        <v>0</v>
      </c>
      <c r="M315" s="40"/>
    </row>
    <row r="316" spans="1:13" ht="21.75" customHeight="1" x14ac:dyDescent="0.25">
      <c r="A316" s="78"/>
      <c r="B316" s="63"/>
      <c r="C316" s="63"/>
      <c r="D316" s="19" t="s">
        <v>9</v>
      </c>
      <c r="E316" s="19">
        <v>0</v>
      </c>
      <c r="F316" s="19">
        <v>0</v>
      </c>
      <c r="G316" s="19">
        <v>0</v>
      </c>
      <c r="H316" s="79">
        <v>0</v>
      </c>
      <c r="I316" s="45">
        <v>0</v>
      </c>
      <c r="J316" s="19">
        <v>0</v>
      </c>
      <c r="K316" s="19">
        <v>0</v>
      </c>
      <c r="L316" s="19">
        <v>0</v>
      </c>
      <c r="M316" s="40"/>
    </row>
    <row r="317" spans="1:13" ht="21.75" customHeight="1" x14ac:dyDescent="0.25">
      <c r="A317" s="78"/>
      <c r="B317" s="63"/>
      <c r="C317" s="63"/>
      <c r="D317" s="19" t="s">
        <v>82</v>
      </c>
      <c r="E317" s="19">
        <v>0</v>
      </c>
      <c r="F317" s="19">
        <v>0</v>
      </c>
      <c r="G317" s="19">
        <v>0</v>
      </c>
      <c r="H317" s="79">
        <v>0</v>
      </c>
      <c r="I317" s="45">
        <v>0</v>
      </c>
      <c r="J317" s="19">
        <v>0</v>
      </c>
      <c r="K317" s="19">
        <v>0</v>
      </c>
      <c r="L317" s="19">
        <v>0</v>
      </c>
      <c r="M317" s="40"/>
    </row>
    <row r="318" spans="1:13" ht="65.25" customHeight="1" x14ac:dyDescent="0.25">
      <c r="A318" s="78"/>
      <c r="B318" s="63"/>
      <c r="C318" s="64"/>
      <c r="D318" s="19" t="s">
        <v>318</v>
      </c>
      <c r="E318" s="19">
        <v>1100</v>
      </c>
      <c r="F318" s="19">
        <f>H318+J318+L318</f>
        <v>946</v>
      </c>
      <c r="G318" s="19">
        <v>0</v>
      </c>
      <c r="H318" s="79">
        <v>604.20000000000005</v>
      </c>
      <c r="I318" s="45">
        <v>1100</v>
      </c>
      <c r="J318" s="19">
        <v>130.80000000000001</v>
      </c>
      <c r="K318" s="19">
        <v>0</v>
      </c>
      <c r="L318" s="19">
        <v>211</v>
      </c>
      <c r="M318" s="40" t="s">
        <v>330</v>
      </c>
    </row>
    <row r="319" spans="1:13" ht="23.25" customHeight="1" x14ac:dyDescent="0.25">
      <c r="A319" s="78"/>
      <c r="B319" s="63"/>
      <c r="C319" s="17" t="s">
        <v>50</v>
      </c>
      <c r="D319" s="16" t="s">
        <v>16</v>
      </c>
      <c r="E319" s="16">
        <f>E320+E321+E322+E323</f>
        <v>15800</v>
      </c>
      <c r="F319" s="16">
        <f t="shared" ref="F319:L319" si="87">F320+F321+F322+F323</f>
        <v>10101.300000000001</v>
      </c>
      <c r="G319" s="16">
        <f t="shared" si="87"/>
        <v>13500</v>
      </c>
      <c r="H319" s="16">
        <f t="shared" si="87"/>
        <v>5892.1</v>
      </c>
      <c r="I319" s="16">
        <f t="shared" si="87"/>
        <v>2300</v>
      </c>
      <c r="J319" s="16">
        <f t="shared" si="87"/>
        <v>4209.2</v>
      </c>
      <c r="K319" s="16">
        <f t="shared" si="87"/>
        <v>0</v>
      </c>
      <c r="L319" s="16">
        <f t="shared" si="87"/>
        <v>0</v>
      </c>
      <c r="M319" s="53" t="s">
        <v>370</v>
      </c>
    </row>
    <row r="320" spans="1:13" ht="30.75" customHeight="1" x14ac:dyDescent="0.25">
      <c r="A320" s="78"/>
      <c r="B320" s="63"/>
      <c r="C320" s="41"/>
      <c r="D320" s="40" t="s">
        <v>12</v>
      </c>
      <c r="E320" s="40">
        <v>0</v>
      </c>
      <c r="F320" s="40">
        <v>0</v>
      </c>
      <c r="G320" s="80">
        <v>0</v>
      </c>
      <c r="H320" s="19">
        <v>0</v>
      </c>
      <c r="I320" s="45">
        <v>0</v>
      </c>
      <c r="J320" s="19">
        <v>0</v>
      </c>
      <c r="K320" s="19">
        <v>0</v>
      </c>
      <c r="L320" s="19">
        <v>0</v>
      </c>
      <c r="M320" s="63"/>
    </row>
    <row r="321" spans="1:13" ht="30.75" customHeight="1" x14ac:dyDescent="0.25">
      <c r="A321" s="78"/>
      <c r="B321" s="63"/>
      <c r="C321" s="41"/>
      <c r="D321" s="40" t="s">
        <v>242</v>
      </c>
      <c r="E321" s="40">
        <v>0</v>
      </c>
      <c r="F321" s="40">
        <v>0</v>
      </c>
      <c r="G321" s="80">
        <v>0</v>
      </c>
      <c r="H321" s="79">
        <v>0</v>
      </c>
      <c r="I321" s="45">
        <v>0</v>
      </c>
      <c r="J321" s="19">
        <v>0</v>
      </c>
      <c r="K321" s="19">
        <v>0</v>
      </c>
      <c r="L321" s="19">
        <v>0</v>
      </c>
      <c r="M321" s="63"/>
    </row>
    <row r="322" spans="1:13" ht="30.75" customHeight="1" x14ac:dyDescent="0.25">
      <c r="A322" s="78"/>
      <c r="B322" s="63"/>
      <c r="C322" s="41"/>
      <c r="D322" s="19" t="s">
        <v>243</v>
      </c>
      <c r="E322" s="19">
        <v>800</v>
      </c>
      <c r="F322" s="19">
        <v>1294.7</v>
      </c>
      <c r="G322" s="19">
        <v>0</v>
      </c>
      <c r="H322" s="79">
        <v>0</v>
      </c>
      <c r="I322" s="45">
        <v>800</v>
      </c>
      <c r="J322" s="19">
        <v>1294.7</v>
      </c>
      <c r="K322" s="19">
        <v>0</v>
      </c>
      <c r="L322" s="19">
        <v>0</v>
      </c>
      <c r="M322" s="63"/>
    </row>
    <row r="323" spans="1:13" ht="82.5" customHeight="1" x14ac:dyDescent="0.25">
      <c r="A323" s="81"/>
      <c r="B323" s="64"/>
      <c r="C323" s="41"/>
      <c r="D323" s="19" t="s">
        <v>318</v>
      </c>
      <c r="E323" s="19">
        <v>15000</v>
      </c>
      <c r="F323" s="19">
        <f>H323+J323</f>
        <v>8806.6</v>
      </c>
      <c r="G323" s="19">
        <v>13500</v>
      </c>
      <c r="H323" s="79">
        <v>5892.1</v>
      </c>
      <c r="I323" s="45">
        <v>1500</v>
      </c>
      <c r="J323" s="19">
        <v>2914.5</v>
      </c>
      <c r="K323" s="19">
        <v>0</v>
      </c>
      <c r="L323" s="19">
        <v>0</v>
      </c>
      <c r="M323" s="64"/>
    </row>
    <row r="324" spans="1:13" ht="30.75" customHeight="1" x14ac:dyDescent="0.25">
      <c r="A324" s="82"/>
      <c r="B324" s="65" t="s">
        <v>245</v>
      </c>
      <c r="C324" s="17"/>
      <c r="D324" s="16" t="s">
        <v>214</v>
      </c>
      <c r="E324" s="16">
        <f>E304+E309+E314+E319</f>
        <v>64950</v>
      </c>
      <c r="F324" s="16">
        <f t="shared" ref="F324:L324" si="88">F304+F309+F314+F319</f>
        <v>44466.55</v>
      </c>
      <c r="G324" s="16">
        <f t="shared" si="88"/>
        <v>56500</v>
      </c>
      <c r="H324" s="16">
        <f t="shared" si="88"/>
        <v>36442.200000000004</v>
      </c>
      <c r="I324" s="16">
        <f t="shared" si="88"/>
        <v>8450</v>
      </c>
      <c r="J324" s="16">
        <f t="shared" si="88"/>
        <v>7813.35</v>
      </c>
      <c r="K324" s="16">
        <f t="shared" si="88"/>
        <v>0</v>
      </c>
      <c r="L324" s="16">
        <f t="shared" si="88"/>
        <v>211</v>
      </c>
      <c r="M324" s="53"/>
    </row>
    <row r="325" spans="1:13" ht="30.75" customHeight="1" x14ac:dyDescent="0.25">
      <c r="A325" s="82"/>
      <c r="B325" s="65"/>
      <c r="C325" s="41"/>
      <c r="D325" s="83" t="s">
        <v>12</v>
      </c>
      <c r="E325" s="16">
        <f t="shared" ref="E325:L328" si="89">E305+E310+E315+E320</f>
        <v>10300</v>
      </c>
      <c r="F325" s="16">
        <f t="shared" si="89"/>
        <v>10269.15</v>
      </c>
      <c r="G325" s="16">
        <f t="shared" si="89"/>
        <v>9100</v>
      </c>
      <c r="H325" s="16">
        <f t="shared" si="89"/>
        <v>9110.9</v>
      </c>
      <c r="I325" s="16">
        <f t="shared" si="89"/>
        <v>1200</v>
      </c>
      <c r="J325" s="16">
        <f t="shared" si="89"/>
        <v>1158.25</v>
      </c>
      <c r="K325" s="83">
        <f t="shared" ref="K325:L325" si="90">K305+K310+K320</f>
        <v>0</v>
      </c>
      <c r="L325" s="83">
        <f t="shared" si="90"/>
        <v>0</v>
      </c>
      <c r="M325" s="63"/>
    </row>
    <row r="326" spans="1:13" ht="44.25" customHeight="1" x14ac:dyDescent="0.25">
      <c r="A326" s="82"/>
      <c r="B326" s="65"/>
      <c r="C326" s="41"/>
      <c r="D326" s="83" t="s">
        <v>242</v>
      </c>
      <c r="E326" s="16">
        <f t="shared" si="89"/>
        <v>37750</v>
      </c>
      <c r="F326" s="16">
        <f t="shared" si="89"/>
        <v>23150.1</v>
      </c>
      <c r="G326" s="16">
        <f t="shared" si="89"/>
        <v>33900</v>
      </c>
      <c r="H326" s="16">
        <f t="shared" si="89"/>
        <v>20835</v>
      </c>
      <c r="I326" s="16">
        <f t="shared" si="89"/>
        <v>3850</v>
      </c>
      <c r="J326" s="16">
        <f t="shared" si="89"/>
        <v>2315.1</v>
      </c>
      <c r="K326" s="83">
        <f>K306+K311+K321</f>
        <v>0</v>
      </c>
      <c r="L326" s="83">
        <f>L306+L311+L321</f>
        <v>0</v>
      </c>
      <c r="M326" s="63"/>
    </row>
    <row r="327" spans="1:13" ht="29.25" customHeight="1" x14ac:dyDescent="0.25">
      <c r="A327" s="82"/>
      <c r="B327" s="65"/>
      <c r="C327" s="41"/>
      <c r="D327" s="16" t="s">
        <v>243</v>
      </c>
      <c r="E327" s="16">
        <f t="shared" si="89"/>
        <v>800</v>
      </c>
      <c r="F327" s="16">
        <f t="shared" si="89"/>
        <v>1294.7</v>
      </c>
      <c r="G327" s="16">
        <f t="shared" si="89"/>
        <v>0</v>
      </c>
      <c r="H327" s="16">
        <f t="shared" si="89"/>
        <v>0</v>
      </c>
      <c r="I327" s="16">
        <f t="shared" si="89"/>
        <v>800</v>
      </c>
      <c r="J327" s="16">
        <f t="shared" si="89"/>
        <v>1294.7</v>
      </c>
      <c r="K327" s="83">
        <f t="shared" ref="K327:L327" si="91">K307+K312+K322</f>
        <v>0</v>
      </c>
      <c r="L327" s="83">
        <f t="shared" si="91"/>
        <v>0</v>
      </c>
      <c r="M327" s="63"/>
    </row>
    <row r="328" spans="1:13" ht="32.25" customHeight="1" x14ac:dyDescent="0.25">
      <c r="A328" s="82"/>
      <c r="B328" s="65"/>
      <c r="C328" s="41"/>
      <c r="D328" s="16" t="s">
        <v>318</v>
      </c>
      <c r="E328" s="16">
        <f t="shared" si="89"/>
        <v>16100</v>
      </c>
      <c r="F328" s="16">
        <f t="shared" si="89"/>
        <v>9752.6</v>
      </c>
      <c r="G328" s="16">
        <f t="shared" si="89"/>
        <v>13500</v>
      </c>
      <c r="H328" s="16">
        <f t="shared" si="89"/>
        <v>6496.3</v>
      </c>
      <c r="I328" s="16">
        <f t="shared" si="89"/>
        <v>2600</v>
      </c>
      <c r="J328" s="16">
        <f t="shared" si="89"/>
        <v>3045.3</v>
      </c>
      <c r="K328" s="16">
        <f t="shared" si="89"/>
        <v>0</v>
      </c>
      <c r="L328" s="16">
        <f t="shared" si="89"/>
        <v>211</v>
      </c>
      <c r="M328" s="64"/>
    </row>
    <row r="329" spans="1:13" x14ac:dyDescent="0.25">
      <c r="A329" s="84" t="s">
        <v>47</v>
      </c>
      <c r="B329" s="85"/>
      <c r="C329" s="85"/>
      <c r="D329" s="85"/>
      <c r="E329" s="85"/>
      <c r="F329" s="85"/>
      <c r="G329" s="85"/>
      <c r="H329" s="85"/>
      <c r="I329" s="85"/>
      <c r="J329" s="85"/>
      <c r="K329" s="85"/>
      <c r="L329" s="85"/>
      <c r="M329" s="85"/>
    </row>
    <row r="330" spans="1:13" x14ac:dyDescent="0.25">
      <c r="A330" s="86" t="s">
        <v>113</v>
      </c>
      <c r="B330" s="86"/>
      <c r="C330" s="86"/>
      <c r="D330" s="86"/>
      <c r="E330" s="86"/>
      <c r="F330" s="86"/>
      <c r="G330" s="86"/>
      <c r="H330" s="86"/>
      <c r="I330" s="86"/>
      <c r="J330" s="86"/>
      <c r="K330" s="86"/>
      <c r="L330" s="86"/>
      <c r="M330" s="86"/>
    </row>
    <row r="331" spans="1:13" ht="68.25" customHeight="1" x14ac:dyDescent="0.25">
      <c r="A331" s="82" t="s">
        <v>17</v>
      </c>
      <c r="B331" s="17" t="s">
        <v>115</v>
      </c>
      <c r="C331" s="27"/>
      <c r="D331" s="15" t="s">
        <v>276</v>
      </c>
      <c r="E331" s="24">
        <f>E335+E339+E343</f>
        <v>3052.5</v>
      </c>
      <c r="F331" s="24">
        <f t="shared" ref="F331:L331" si="92">F335+F339+F343</f>
        <v>11039.8</v>
      </c>
      <c r="G331" s="24">
        <f t="shared" si="92"/>
        <v>672.5</v>
      </c>
      <c r="H331" s="24">
        <f t="shared" si="92"/>
        <v>9972.5</v>
      </c>
      <c r="I331" s="24">
        <f t="shared" si="92"/>
        <v>2380</v>
      </c>
      <c r="J331" s="24">
        <f t="shared" si="92"/>
        <v>1067.3</v>
      </c>
      <c r="K331" s="24">
        <f t="shared" si="92"/>
        <v>0</v>
      </c>
      <c r="L331" s="24">
        <f t="shared" si="92"/>
        <v>0</v>
      </c>
      <c r="M331" s="24"/>
    </row>
    <row r="332" spans="1:13" ht="25.5" customHeight="1" x14ac:dyDescent="0.25">
      <c r="A332" s="82"/>
      <c r="B332" s="17"/>
      <c r="C332" s="29"/>
      <c r="D332" s="7" t="s">
        <v>12</v>
      </c>
      <c r="E332" s="6">
        <f t="shared" ref="E332:L334" si="93">E336+E340+E344</f>
        <v>1000</v>
      </c>
      <c r="F332" s="6">
        <f t="shared" si="93"/>
        <v>10300</v>
      </c>
      <c r="G332" s="6">
        <f t="shared" si="93"/>
        <v>0</v>
      </c>
      <c r="H332" s="6">
        <f t="shared" si="93"/>
        <v>9300</v>
      </c>
      <c r="I332" s="6">
        <f t="shared" si="93"/>
        <v>1000</v>
      </c>
      <c r="J332" s="6">
        <f t="shared" si="93"/>
        <v>1000</v>
      </c>
      <c r="K332" s="6">
        <f t="shared" si="93"/>
        <v>0</v>
      </c>
      <c r="L332" s="6">
        <f t="shared" si="93"/>
        <v>0</v>
      </c>
      <c r="M332" s="24"/>
    </row>
    <row r="333" spans="1:13" ht="25.5" customHeight="1" x14ac:dyDescent="0.25">
      <c r="A333" s="82"/>
      <c r="B333" s="17"/>
      <c r="C333" s="29"/>
      <c r="D333" s="19" t="s">
        <v>9</v>
      </c>
      <c r="E333" s="6">
        <f t="shared" si="93"/>
        <v>1300</v>
      </c>
      <c r="F333" s="6">
        <f t="shared" si="93"/>
        <v>0</v>
      </c>
      <c r="G333" s="6">
        <f t="shared" si="93"/>
        <v>0</v>
      </c>
      <c r="H333" s="6">
        <f t="shared" si="93"/>
        <v>0</v>
      </c>
      <c r="I333" s="6">
        <f t="shared" si="93"/>
        <v>1300</v>
      </c>
      <c r="J333" s="6">
        <f t="shared" si="93"/>
        <v>0</v>
      </c>
      <c r="K333" s="6">
        <f t="shared" si="93"/>
        <v>0</v>
      </c>
      <c r="L333" s="6">
        <f t="shared" si="93"/>
        <v>0</v>
      </c>
      <c r="M333" s="24"/>
    </row>
    <row r="334" spans="1:13" x14ac:dyDescent="0.25">
      <c r="A334" s="82"/>
      <c r="B334" s="17"/>
      <c r="C334" s="30"/>
      <c r="D334" s="19" t="s">
        <v>82</v>
      </c>
      <c r="E334" s="6">
        <f t="shared" si="93"/>
        <v>752.5</v>
      </c>
      <c r="F334" s="6">
        <f t="shared" si="93"/>
        <v>739.8</v>
      </c>
      <c r="G334" s="6">
        <f t="shared" si="93"/>
        <v>672.5</v>
      </c>
      <c r="H334" s="6">
        <f t="shared" si="93"/>
        <v>672.5</v>
      </c>
      <c r="I334" s="6">
        <f t="shared" si="93"/>
        <v>80</v>
      </c>
      <c r="J334" s="6">
        <f t="shared" si="93"/>
        <v>67.3</v>
      </c>
      <c r="K334" s="6">
        <f t="shared" si="93"/>
        <v>0</v>
      </c>
      <c r="L334" s="6">
        <f t="shared" si="93"/>
        <v>0</v>
      </c>
      <c r="M334" s="24"/>
    </row>
    <row r="335" spans="1:13" ht="39" customHeight="1" x14ac:dyDescent="0.25">
      <c r="A335" s="82"/>
      <c r="B335" s="17"/>
      <c r="C335" s="17" t="s">
        <v>43</v>
      </c>
      <c r="D335" s="15" t="s">
        <v>16</v>
      </c>
      <c r="E335" s="24">
        <f>E336+E337+E338</f>
        <v>2000</v>
      </c>
      <c r="F335" s="24">
        <f t="shared" ref="F335:L335" si="94">F336+F337+F338</f>
        <v>10300</v>
      </c>
      <c r="G335" s="24">
        <f t="shared" si="94"/>
        <v>0</v>
      </c>
      <c r="H335" s="24">
        <f t="shared" si="94"/>
        <v>9300</v>
      </c>
      <c r="I335" s="24">
        <f t="shared" si="94"/>
        <v>2000</v>
      </c>
      <c r="J335" s="24">
        <f t="shared" si="94"/>
        <v>1000</v>
      </c>
      <c r="K335" s="24">
        <f t="shared" si="94"/>
        <v>0</v>
      </c>
      <c r="L335" s="24">
        <f t="shared" si="94"/>
        <v>0</v>
      </c>
      <c r="M335" s="19"/>
    </row>
    <row r="336" spans="1:13" ht="81.75" customHeight="1" x14ac:dyDescent="0.25">
      <c r="A336" s="82"/>
      <c r="B336" s="17"/>
      <c r="C336" s="41"/>
      <c r="D336" s="7" t="s">
        <v>12</v>
      </c>
      <c r="E336" s="6">
        <v>1000</v>
      </c>
      <c r="F336" s="6">
        <f>+H336+J336</f>
        <v>10300</v>
      </c>
      <c r="G336" s="6">
        <v>0</v>
      </c>
      <c r="H336" s="6">
        <v>9300</v>
      </c>
      <c r="I336" s="6">
        <v>1000</v>
      </c>
      <c r="J336" s="6">
        <v>1000</v>
      </c>
      <c r="K336" s="6">
        <v>0</v>
      </c>
      <c r="L336" s="6">
        <v>0</v>
      </c>
      <c r="M336" s="19" t="s">
        <v>116</v>
      </c>
    </row>
    <row r="337" spans="1:13" ht="31.5" customHeight="1" x14ac:dyDescent="0.25">
      <c r="A337" s="82"/>
      <c r="B337" s="17"/>
      <c r="C337" s="41"/>
      <c r="D337" s="19" t="s">
        <v>9</v>
      </c>
      <c r="E337" s="6">
        <v>1000</v>
      </c>
      <c r="F337" s="6">
        <v>0</v>
      </c>
      <c r="G337" s="6">
        <v>0</v>
      </c>
      <c r="H337" s="6">
        <v>0</v>
      </c>
      <c r="I337" s="6">
        <v>1000</v>
      </c>
      <c r="J337" s="6">
        <v>0</v>
      </c>
      <c r="K337" s="6">
        <v>0</v>
      </c>
      <c r="L337" s="6">
        <v>0</v>
      </c>
      <c r="M337" s="19" t="s">
        <v>100</v>
      </c>
    </row>
    <row r="338" spans="1:13" ht="26.25" customHeight="1" x14ac:dyDescent="0.25">
      <c r="A338" s="82"/>
      <c r="B338" s="17"/>
      <c r="C338" s="41"/>
      <c r="D338" s="19" t="s">
        <v>82</v>
      </c>
      <c r="E338" s="6">
        <v>0</v>
      </c>
      <c r="F338" s="6">
        <v>0</v>
      </c>
      <c r="G338" s="6">
        <v>0</v>
      </c>
      <c r="H338" s="6">
        <v>0</v>
      </c>
      <c r="I338" s="6">
        <v>0</v>
      </c>
      <c r="J338" s="6">
        <v>0</v>
      </c>
      <c r="K338" s="6">
        <v>0</v>
      </c>
      <c r="L338" s="6">
        <v>0</v>
      </c>
      <c r="M338" s="19" t="s">
        <v>100</v>
      </c>
    </row>
    <row r="339" spans="1:13" ht="27.75" customHeight="1" x14ac:dyDescent="0.25">
      <c r="A339" s="82"/>
      <c r="B339" s="17"/>
      <c r="C339" s="53" t="s">
        <v>89</v>
      </c>
      <c r="D339" s="15" t="s">
        <v>16</v>
      </c>
      <c r="E339" s="24">
        <f>E340+E341+E342</f>
        <v>752.5</v>
      </c>
      <c r="F339" s="24">
        <f t="shared" ref="F339:L339" si="95">F340+F341+F342</f>
        <v>739.8</v>
      </c>
      <c r="G339" s="24">
        <f t="shared" si="95"/>
        <v>672.5</v>
      </c>
      <c r="H339" s="24">
        <f t="shared" si="95"/>
        <v>672.5</v>
      </c>
      <c r="I339" s="24">
        <f t="shared" si="95"/>
        <v>80</v>
      </c>
      <c r="J339" s="24">
        <f t="shared" si="95"/>
        <v>67.3</v>
      </c>
      <c r="K339" s="24">
        <f t="shared" si="95"/>
        <v>0</v>
      </c>
      <c r="L339" s="24">
        <f t="shared" si="95"/>
        <v>0</v>
      </c>
      <c r="M339" s="19"/>
    </row>
    <row r="340" spans="1:13" ht="19.5" customHeight="1" x14ac:dyDescent="0.25">
      <c r="A340" s="82"/>
      <c r="B340" s="17"/>
      <c r="C340" s="63"/>
      <c r="D340" s="7" t="s">
        <v>12</v>
      </c>
      <c r="E340" s="6">
        <v>0</v>
      </c>
      <c r="F340" s="6">
        <v>0</v>
      </c>
      <c r="G340" s="6">
        <v>0</v>
      </c>
      <c r="H340" s="6">
        <v>0</v>
      </c>
      <c r="I340" s="6">
        <v>0</v>
      </c>
      <c r="J340" s="6">
        <v>0</v>
      </c>
      <c r="K340" s="6">
        <v>0</v>
      </c>
      <c r="L340" s="6">
        <v>0</v>
      </c>
      <c r="M340" s="19"/>
    </row>
    <row r="341" spans="1:13" ht="15.75" customHeight="1" x14ac:dyDescent="0.25">
      <c r="A341" s="82"/>
      <c r="B341" s="17"/>
      <c r="C341" s="63"/>
      <c r="D341" s="19" t="s">
        <v>9</v>
      </c>
      <c r="E341" s="6">
        <v>0</v>
      </c>
      <c r="F341" s="6">
        <v>0</v>
      </c>
      <c r="G341" s="6">
        <v>0</v>
      </c>
      <c r="H341" s="6">
        <v>0</v>
      </c>
      <c r="I341" s="6">
        <v>0</v>
      </c>
      <c r="J341" s="6">
        <v>0</v>
      </c>
      <c r="K341" s="6">
        <v>0</v>
      </c>
      <c r="L341" s="6">
        <v>0</v>
      </c>
      <c r="M341" s="19"/>
    </row>
    <row r="342" spans="1:13" ht="61.5" customHeight="1" x14ac:dyDescent="0.25">
      <c r="A342" s="82"/>
      <c r="B342" s="17"/>
      <c r="C342" s="64"/>
      <c r="D342" s="19" t="s">
        <v>82</v>
      </c>
      <c r="E342" s="6">
        <v>752.5</v>
      </c>
      <c r="F342" s="6">
        <v>739.8</v>
      </c>
      <c r="G342" s="6">
        <v>672.5</v>
      </c>
      <c r="H342" s="6">
        <v>672.5</v>
      </c>
      <c r="I342" s="6">
        <v>80</v>
      </c>
      <c r="J342" s="6">
        <v>67.3</v>
      </c>
      <c r="K342" s="6">
        <v>0</v>
      </c>
      <c r="L342" s="6">
        <v>0</v>
      </c>
      <c r="M342" s="19"/>
    </row>
    <row r="343" spans="1:13" ht="27" customHeight="1" x14ac:dyDescent="0.25">
      <c r="A343" s="82"/>
      <c r="B343" s="17"/>
      <c r="C343" s="17" t="s">
        <v>114</v>
      </c>
      <c r="D343" s="15" t="s">
        <v>16</v>
      </c>
      <c r="E343" s="24">
        <f>E344+E345+E346</f>
        <v>300</v>
      </c>
      <c r="F343" s="24">
        <f t="shared" ref="F343:L343" si="96">F344+F345+F346</f>
        <v>0</v>
      </c>
      <c r="G343" s="24">
        <f t="shared" si="96"/>
        <v>0</v>
      </c>
      <c r="H343" s="24">
        <f t="shared" si="96"/>
        <v>0</v>
      </c>
      <c r="I343" s="24">
        <f t="shared" si="96"/>
        <v>300</v>
      </c>
      <c r="J343" s="24">
        <f t="shared" si="96"/>
        <v>0</v>
      </c>
      <c r="K343" s="24">
        <f t="shared" si="96"/>
        <v>0</v>
      </c>
      <c r="L343" s="24">
        <f t="shared" si="96"/>
        <v>0</v>
      </c>
      <c r="M343" s="19"/>
    </row>
    <row r="344" spans="1:13" ht="33.75" customHeight="1" x14ac:dyDescent="0.25">
      <c r="A344" s="82"/>
      <c r="B344" s="17"/>
      <c r="C344" s="41"/>
      <c r="D344" s="7" t="s">
        <v>12</v>
      </c>
      <c r="E344" s="6">
        <v>0</v>
      </c>
      <c r="F344" s="6">
        <v>0</v>
      </c>
      <c r="G344" s="6">
        <v>0</v>
      </c>
      <c r="H344" s="6">
        <v>0</v>
      </c>
      <c r="I344" s="6">
        <v>0</v>
      </c>
      <c r="J344" s="6">
        <v>0</v>
      </c>
      <c r="K344" s="6">
        <v>0</v>
      </c>
      <c r="L344" s="6">
        <v>0</v>
      </c>
      <c r="M344" s="19"/>
    </row>
    <row r="345" spans="1:13" ht="33.75" customHeight="1" x14ac:dyDescent="0.25">
      <c r="A345" s="82"/>
      <c r="B345" s="17"/>
      <c r="C345" s="41"/>
      <c r="D345" s="19" t="s">
        <v>9</v>
      </c>
      <c r="E345" s="6">
        <v>300</v>
      </c>
      <c r="F345" s="6">
        <v>0</v>
      </c>
      <c r="G345" s="6">
        <v>0</v>
      </c>
      <c r="H345" s="6">
        <v>0</v>
      </c>
      <c r="I345" s="6">
        <v>300</v>
      </c>
      <c r="J345" s="6">
        <v>0</v>
      </c>
      <c r="K345" s="6">
        <v>0</v>
      </c>
      <c r="L345" s="6">
        <v>0</v>
      </c>
      <c r="M345" s="19"/>
    </row>
    <row r="346" spans="1:13" ht="37.5" customHeight="1" x14ac:dyDescent="0.25">
      <c r="A346" s="82"/>
      <c r="B346" s="17"/>
      <c r="C346" s="41"/>
      <c r="D346" s="19" t="s">
        <v>82</v>
      </c>
      <c r="E346" s="6">
        <v>0</v>
      </c>
      <c r="F346" s="6">
        <v>0</v>
      </c>
      <c r="G346" s="6">
        <v>0</v>
      </c>
      <c r="H346" s="6">
        <v>0</v>
      </c>
      <c r="I346" s="6">
        <v>0</v>
      </c>
      <c r="J346" s="6">
        <v>0</v>
      </c>
      <c r="K346" s="6">
        <v>0</v>
      </c>
      <c r="L346" s="6">
        <v>0</v>
      </c>
      <c r="M346" s="19"/>
    </row>
    <row r="347" spans="1:13" ht="27" customHeight="1" x14ac:dyDescent="0.25">
      <c r="A347" s="77" t="s">
        <v>18</v>
      </c>
      <c r="B347" s="53" t="s">
        <v>117</v>
      </c>
      <c r="C347" s="87"/>
      <c r="D347" s="15" t="s">
        <v>273</v>
      </c>
      <c r="E347" s="88">
        <f>E352+E357</f>
        <v>70685.2</v>
      </c>
      <c r="F347" s="88">
        <f t="shared" ref="F347:L347" si="97">F352+F357</f>
        <v>33484.75</v>
      </c>
      <c r="G347" s="88">
        <f t="shared" si="97"/>
        <v>43151.8</v>
      </c>
      <c r="H347" s="88">
        <f t="shared" si="97"/>
        <v>8946.5</v>
      </c>
      <c r="I347" s="88">
        <f t="shared" si="97"/>
        <v>7264.2</v>
      </c>
      <c r="J347" s="88">
        <f t="shared" si="97"/>
        <v>4269</v>
      </c>
      <c r="K347" s="88">
        <f t="shared" si="97"/>
        <v>20269.25</v>
      </c>
      <c r="L347" s="88">
        <f t="shared" si="97"/>
        <v>20269.25</v>
      </c>
      <c r="M347" s="43"/>
    </row>
    <row r="348" spans="1:13" ht="48" customHeight="1" x14ac:dyDescent="0.25">
      <c r="A348" s="78"/>
      <c r="B348" s="63"/>
      <c r="C348" s="75"/>
      <c r="D348" s="7" t="s">
        <v>12</v>
      </c>
      <c r="E348" s="38">
        <f t="shared" ref="E348:L351" si="98">E353+E358</f>
        <v>18282.5</v>
      </c>
      <c r="F348" s="38">
        <f t="shared" si="98"/>
        <v>4023.7</v>
      </c>
      <c r="G348" s="38">
        <f t="shared" si="98"/>
        <v>14908.8</v>
      </c>
      <c r="H348" s="38">
        <f t="shared" si="98"/>
        <v>2020</v>
      </c>
      <c r="I348" s="38">
        <v>1840.8</v>
      </c>
      <c r="J348" s="38">
        <f t="shared" si="98"/>
        <v>470.8</v>
      </c>
      <c r="K348" s="38">
        <f t="shared" si="98"/>
        <v>1532.9</v>
      </c>
      <c r="L348" s="38">
        <f t="shared" si="98"/>
        <v>1532.9</v>
      </c>
      <c r="M348" s="19"/>
    </row>
    <row r="349" spans="1:13" ht="35.25" customHeight="1" x14ac:dyDescent="0.25">
      <c r="A349" s="78"/>
      <c r="B349" s="63"/>
      <c r="C349" s="75"/>
      <c r="D349" s="19" t="s">
        <v>9</v>
      </c>
      <c r="E349" s="38">
        <f t="shared" si="98"/>
        <v>31500</v>
      </c>
      <c r="F349" s="38">
        <f t="shared" si="98"/>
        <v>7455.8</v>
      </c>
      <c r="G349" s="38">
        <f t="shared" si="98"/>
        <v>28050</v>
      </c>
      <c r="H349" s="38">
        <f t="shared" si="98"/>
        <v>6733.5</v>
      </c>
      <c r="I349" s="38">
        <v>3450</v>
      </c>
      <c r="J349" s="38">
        <f t="shared" si="98"/>
        <v>722.3</v>
      </c>
      <c r="K349" s="38">
        <f t="shared" si="98"/>
        <v>0</v>
      </c>
      <c r="L349" s="38">
        <f t="shared" si="98"/>
        <v>0</v>
      </c>
      <c r="M349" s="19"/>
    </row>
    <row r="350" spans="1:13" ht="35.25" customHeight="1" x14ac:dyDescent="0.25">
      <c r="A350" s="78"/>
      <c r="B350" s="63"/>
      <c r="C350" s="75"/>
      <c r="D350" s="19" t="s">
        <v>82</v>
      </c>
      <c r="E350" s="38">
        <f t="shared" si="98"/>
        <v>10902.7</v>
      </c>
      <c r="F350" s="38">
        <f t="shared" si="98"/>
        <v>11095.95</v>
      </c>
      <c r="G350" s="38">
        <f t="shared" si="98"/>
        <v>93</v>
      </c>
      <c r="H350" s="38">
        <f t="shared" si="98"/>
        <v>93</v>
      </c>
      <c r="I350" s="38">
        <f t="shared" si="98"/>
        <v>973.4</v>
      </c>
      <c r="J350" s="38">
        <f t="shared" si="98"/>
        <v>1166.5999999999999</v>
      </c>
      <c r="K350" s="38">
        <f t="shared" si="98"/>
        <v>9836.35</v>
      </c>
      <c r="L350" s="38">
        <f t="shared" si="98"/>
        <v>9836.35</v>
      </c>
      <c r="M350" s="19"/>
    </row>
    <row r="351" spans="1:13" ht="45.75" customHeight="1" x14ac:dyDescent="0.25">
      <c r="A351" s="78"/>
      <c r="B351" s="63"/>
      <c r="C351" s="89"/>
      <c r="D351" s="19" t="s">
        <v>318</v>
      </c>
      <c r="E351" s="38">
        <f t="shared" si="98"/>
        <v>10000</v>
      </c>
      <c r="F351" s="38">
        <f t="shared" si="98"/>
        <v>10909.3</v>
      </c>
      <c r="G351" s="38">
        <f t="shared" si="98"/>
        <v>100</v>
      </c>
      <c r="H351" s="38">
        <f t="shared" si="98"/>
        <v>100</v>
      </c>
      <c r="I351" s="38">
        <f t="shared" si="98"/>
        <v>1000</v>
      </c>
      <c r="J351" s="38">
        <f t="shared" si="98"/>
        <v>1909.3</v>
      </c>
      <c r="K351" s="38">
        <f t="shared" si="98"/>
        <v>8900</v>
      </c>
      <c r="L351" s="38">
        <f t="shared" si="98"/>
        <v>8900</v>
      </c>
      <c r="M351" s="19"/>
    </row>
    <row r="352" spans="1:13" ht="32.25" customHeight="1" x14ac:dyDescent="0.25">
      <c r="A352" s="78"/>
      <c r="B352" s="63"/>
      <c r="C352" s="17" t="s">
        <v>36</v>
      </c>
      <c r="D352" s="16" t="s">
        <v>16</v>
      </c>
      <c r="E352" s="34">
        <f>E353+E354+E355+E356</f>
        <v>66185.2</v>
      </c>
      <c r="F352" s="34">
        <f t="shared" ref="F352:L352" si="99">F353+F354+F355+F356</f>
        <v>28226.45</v>
      </c>
      <c r="G352" s="34">
        <f t="shared" si="99"/>
        <v>39101.800000000003</v>
      </c>
      <c r="H352" s="34">
        <f t="shared" si="99"/>
        <v>5213</v>
      </c>
      <c r="I352" s="34">
        <v>6814.2</v>
      </c>
      <c r="J352" s="34">
        <f t="shared" si="99"/>
        <v>2744.2</v>
      </c>
      <c r="K352" s="34">
        <f t="shared" si="99"/>
        <v>20269.25</v>
      </c>
      <c r="L352" s="34">
        <f t="shared" si="99"/>
        <v>20269.25</v>
      </c>
      <c r="M352" s="19"/>
    </row>
    <row r="353" spans="1:13" ht="195.75" customHeight="1" x14ac:dyDescent="0.25">
      <c r="A353" s="78"/>
      <c r="B353" s="63"/>
      <c r="C353" s="41"/>
      <c r="D353" s="40" t="s">
        <v>12</v>
      </c>
      <c r="E353" s="1">
        <v>18282.5</v>
      </c>
      <c r="F353" s="1">
        <v>4023.7</v>
      </c>
      <c r="G353" s="1">
        <v>14908.8</v>
      </c>
      <c r="H353" s="1">
        <v>2020</v>
      </c>
      <c r="I353" s="1" t="s">
        <v>118</v>
      </c>
      <c r="J353" s="1">
        <v>470.8</v>
      </c>
      <c r="K353" s="1">
        <v>1532.9</v>
      </c>
      <c r="L353" s="1">
        <v>1532.9</v>
      </c>
      <c r="M353" s="19" t="s">
        <v>119</v>
      </c>
    </row>
    <row r="354" spans="1:13" ht="31.5" customHeight="1" x14ac:dyDescent="0.25">
      <c r="A354" s="78"/>
      <c r="B354" s="63"/>
      <c r="C354" s="41"/>
      <c r="D354" s="19" t="s">
        <v>9</v>
      </c>
      <c r="E354" s="43">
        <v>27000</v>
      </c>
      <c r="F354" s="19">
        <f>+H354+J354</f>
        <v>3300</v>
      </c>
      <c r="G354" s="43">
        <v>24000</v>
      </c>
      <c r="H354" s="19">
        <v>3000</v>
      </c>
      <c r="I354" s="43" t="s">
        <v>48</v>
      </c>
      <c r="J354" s="19">
        <v>300</v>
      </c>
      <c r="K354" s="19">
        <v>0</v>
      </c>
      <c r="L354" s="19">
        <v>0</v>
      </c>
      <c r="M354" s="19" t="s">
        <v>278</v>
      </c>
    </row>
    <row r="355" spans="1:13" ht="47.25" customHeight="1" x14ac:dyDescent="0.25">
      <c r="A355" s="90"/>
      <c r="B355" s="52"/>
      <c r="C355" s="41"/>
      <c r="D355" s="19" t="s">
        <v>82</v>
      </c>
      <c r="E355" s="43">
        <v>10902.7</v>
      </c>
      <c r="F355" s="19">
        <v>10902.75</v>
      </c>
      <c r="G355" s="43">
        <v>93</v>
      </c>
      <c r="H355" s="19">
        <v>93</v>
      </c>
      <c r="I355" s="91">
        <v>973.4</v>
      </c>
      <c r="J355" s="19">
        <v>973.4</v>
      </c>
      <c r="K355" s="19">
        <v>9836.35</v>
      </c>
      <c r="L355" s="19">
        <v>9836.35</v>
      </c>
      <c r="M355" s="19" t="s">
        <v>278</v>
      </c>
    </row>
    <row r="356" spans="1:13" ht="54.75" customHeight="1" x14ac:dyDescent="0.25">
      <c r="A356" s="90"/>
      <c r="B356" s="52"/>
      <c r="C356" s="41"/>
      <c r="D356" s="19" t="s">
        <v>318</v>
      </c>
      <c r="E356" s="43">
        <v>10000</v>
      </c>
      <c r="F356" s="19">
        <f>H356+J356+L356</f>
        <v>10000</v>
      </c>
      <c r="G356" s="43">
        <v>100</v>
      </c>
      <c r="H356" s="19">
        <v>100</v>
      </c>
      <c r="I356" s="91">
        <v>1000</v>
      </c>
      <c r="J356" s="19">
        <v>1000</v>
      </c>
      <c r="K356" s="19">
        <v>8900</v>
      </c>
      <c r="L356" s="19">
        <v>8900</v>
      </c>
      <c r="M356" s="19" t="s">
        <v>393</v>
      </c>
    </row>
    <row r="357" spans="1:13" ht="35.25" customHeight="1" x14ac:dyDescent="0.25">
      <c r="A357" s="92"/>
      <c r="B357" s="92"/>
      <c r="C357" s="17" t="s">
        <v>43</v>
      </c>
      <c r="D357" s="16" t="s">
        <v>16</v>
      </c>
      <c r="E357" s="46">
        <f>E358+E359+E360+E361</f>
        <v>4500</v>
      </c>
      <c r="F357" s="46">
        <f t="shared" ref="F357:L357" si="100">F358+F359+F360+F361</f>
        <v>5258.3</v>
      </c>
      <c r="G357" s="46">
        <f t="shared" si="100"/>
        <v>4050</v>
      </c>
      <c r="H357" s="46">
        <f t="shared" si="100"/>
        <v>3733.5</v>
      </c>
      <c r="I357" s="46">
        <f t="shared" si="100"/>
        <v>450</v>
      </c>
      <c r="J357" s="46">
        <f t="shared" si="100"/>
        <v>1524.8</v>
      </c>
      <c r="K357" s="46">
        <f t="shared" si="100"/>
        <v>0</v>
      </c>
      <c r="L357" s="46">
        <f t="shared" si="100"/>
        <v>0</v>
      </c>
      <c r="M357" s="19"/>
    </row>
    <row r="358" spans="1:13" ht="27" customHeight="1" x14ac:dyDescent="0.25">
      <c r="A358" s="92"/>
      <c r="B358" s="92"/>
      <c r="C358" s="41"/>
      <c r="D358" s="40" t="s">
        <v>12</v>
      </c>
      <c r="E358" s="44">
        <v>0</v>
      </c>
      <c r="F358" s="44">
        <v>0</v>
      </c>
      <c r="G358" s="44">
        <v>0</v>
      </c>
      <c r="H358" s="44">
        <v>0</v>
      </c>
      <c r="I358" s="44">
        <v>0</v>
      </c>
      <c r="J358" s="44">
        <v>0</v>
      </c>
      <c r="K358" s="44">
        <v>0</v>
      </c>
      <c r="L358" s="44">
        <v>0</v>
      </c>
      <c r="M358" s="19"/>
    </row>
    <row r="359" spans="1:13" ht="93.75" customHeight="1" x14ac:dyDescent="0.25">
      <c r="A359" s="92"/>
      <c r="B359" s="92"/>
      <c r="C359" s="41"/>
      <c r="D359" s="19" t="s">
        <v>9</v>
      </c>
      <c r="E359" s="43">
        <f>+G359+I359</f>
        <v>4500</v>
      </c>
      <c r="F359" s="19">
        <f>+H359+J359</f>
        <v>4155.8</v>
      </c>
      <c r="G359" s="43">
        <v>4050</v>
      </c>
      <c r="H359" s="6">
        <v>3733.5</v>
      </c>
      <c r="I359" s="43">
        <v>450</v>
      </c>
      <c r="J359" s="19">
        <v>422.3</v>
      </c>
      <c r="K359" s="19">
        <v>0</v>
      </c>
      <c r="L359" s="19">
        <v>0</v>
      </c>
      <c r="M359" s="19" t="s">
        <v>277</v>
      </c>
    </row>
    <row r="360" spans="1:13" ht="50.25" customHeight="1" x14ac:dyDescent="0.25">
      <c r="A360" s="92"/>
      <c r="B360" s="92"/>
      <c r="C360" s="41"/>
      <c r="D360" s="19" t="s">
        <v>82</v>
      </c>
      <c r="E360" s="44">
        <v>0</v>
      </c>
      <c r="F360" s="91">
        <v>193.2</v>
      </c>
      <c r="G360" s="44">
        <v>0</v>
      </c>
      <c r="H360" s="93">
        <v>0</v>
      </c>
      <c r="I360" s="44">
        <v>0</v>
      </c>
      <c r="J360" s="91">
        <v>193.2</v>
      </c>
      <c r="K360" s="44">
        <v>0</v>
      </c>
      <c r="L360" s="44">
        <v>0</v>
      </c>
      <c r="M360" s="19" t="s">
        <v>278</v>
      </c>
    </row>
    <row r="361" spans="1:13" ht="29.25" customHeight="1" x14ac:dyDescent="0.25">
      <c r="A361" s="4"/>
      <c r="B361" s="4"/>
      <c r="C361" s="41"/>
      <c r="D361" s="19" t="s">
        <v>318</v>
      </c>
      <c r="E361" s="44">
        <v>0</v>
      </c>
      <c r="F361" s="91">
        <v>909.3</v>
      </c>
      <c r="G361" s="44">
        <v>0</v>
      </c>
      <c r="H361" s="93">
        <v>0</v>
      </c>
      <c r="I361" s="44">
        <v>0</v>
      </c>
      <c r="J361" s="91">
        <v>909.3</v>
      </c>
      <c r="K361" s="44">
        <v>0</v>
      </c>
      <c r="L361" s="44">
        <v>0</v>
      </c>
      <c r="M361" s="19" t="s">
        <v>371</v>
      </c>
    </row>
    <row r="362" spans="1:13" ht="30" customHeight="1" x14ac:dyDescent="0.25">
      <c r="A362" s="14" t="s">
        <v>19</v>
      </c>
      <c r="B362" s="17" t="s">
        <v>120</v>
      </c>
      <c r="C362" s="17" t="s">
        <v>43</v>
      </c>
      <c r="D362" s="16" t="s">
        <v>280</v>
      </c>
      <c r="E362" s="94">
        <f>E363+E364+E365</f>
        <v>6000</v>
      </c>
      <c r="F362" s="94">
        <f t="shared" ref="F362:L362" si="101">F363+F364+F365</f>
        <v>0</v>
      </c>
      <c r="G362" s="94">
        <f t="shared" si="101"/>
        <v>5400</v>
      </c>
      <c r="H362" s="94">
        <f t="shared" si="101"/>
        <v>0</v>
      </c>
      <c r="I362" s="94">
        <f t="shared" si="101"/>
        <v>600</v>
      </c>
      <c r="J362" s="94">
        <f t="shared" si="101"/>
        <v>0</v>
      </c>
      <c r="K362" s="94">
        <f t="shared" si="101"/>
        <v>0</v>
      </c>
      <c r="L362" s="94">
        <f t="shared" si="101"/>
        <v>0</v>
      </c>
      <c r="M362" s="19"/>
    </row>
    <row r="363" spans="1:13" ht="57" customHeight="1" x14ac:dyDescent="0.25">
      <c r="A363" s="18"/>
      <c r="B363" s="41"/>
      <c r="C363" s="41"/>
      <c r="D363" s="40" t="s">
        <v>12</v>
      </c>
      <c r="E363" s="44">
        <v>0</v>
      </c>
      <c r="F363" s="44">
        <v>0</v>
      </c>
      <c r="G363" s="44">
        <v>0</v>
      </c>
      <c r="H363" s="44">
        <v>0</v>
      </c>
      <c r="I363" s="44">
        <v>0</v>
      </c>
      <c r="J363" s="44">
        <v>0</v>
      </c>
      <c r="K363" s="44">
        <v>0</v>
      </c>
      <c r="L363" s="44">
        <v>0</v>
      </c>
      <c r="M363" s="19"/>
    </row>
    <row r="364" spans="1:13" ht="95.25" customHeight="1" x14ac:dyDescent="0.25">
      <c r="A364" s="18"/>
      <c r="B364" s="41"/>
      <c r="C364" s="41"/>
      <c r="D364" s="19" t="s">
        <v>9</v>
      </c>
      <c r="E364" s="44">
        <f>+G364+I364</f>
        <v>6000</v>
      </c>
      <c r="F364" s="44">
        <v>0</v>
      </c>
      <c r="G364" s="44">
        <v>5400</v>
      </c>
      <c r="H364" s="93">
        <v>0</v>
      </c>
      <c r="I364" s="44">
        <v>600</v>
      </c>
      <c r="J364" s="44">
        <v>0</v>
      </c>
      <c r="K364" s="44">
        <v>0</v>
      </c>
      <c r="L364" s="44">
        <v>0</v>
      </c>
      <c r="M364" s="19" t="s">
        <v>197</v>
      </c>
    </row>
    <row r="365" spans="1:13" ht="77.25" customHeight="1" x14ac:dyDescent="0.25">
      <c r="A365" s="20"/>
      <c r="B365" s="41"/>
      <c r="C365" s="41"/>
      <c r="D365" s="19" t="s">
        <v>82</v>
      </c>
      <c r="E365" s="44">
        <v>0</v>
      </c>
      <c r="F365" s="44">
        <v>0</v>
      </c>
      <c r="G365" s="44">
        <v>0</v>
      </c>
      <c r="H365" s="93">
        <v>0</v>
      </c>
      <c r="I365" s="44">
        <v>0</v>
      </c>
      <c r="J365" s="44">
        <v>0</v>
      </c>
      <c r="K365" s="44">
        <v>0</v>
      </c>
      <c r="L365" s="44">
        <v>0</v>
      </c>
      <c r="M365" s="19" t="s">
        <v>197</v>
      </c>
    </row>
    <row r="366" spans="1:13" ht="28.5" customHeight="1" x14ac:dyDescent="0.25">
      <c r="A366" s="14" t="s">
        <v>20</v>
      </c>
      <c r="B366" s="17" t="s">
        <v>121</v>
      </c>
      <c r="C366" s="17" t="s">
        <v>43</v>
      </c>
      <c r="D366" s="16" t="s">
        <v>274</v>
      </c>
      <c r="E366" s="94">
        <f>E367+E368+E369</f>
        <v>700</v>
      </c>
      <c r="F366" s="94">
        <f t="shared" ref="F366" si="102">F367+F368+F369</f>
        <v>0</v>
      </c>
      <c r="G366" s="94">
        <f t="shared" ref="G366" si="103">G367+G368+G369</f>
        <v>560</v>
      </c>
      <c r="H366" s="94">
        <f t="shared" ref="H366" si="104">H367+H368+H369</f>
        <v>0</v>
      </c>
      <c r="I366" s="94">
        <f t="shared" ref="I366" si="105">I367+I368+I369</f>
        <v>140</v>
      </c>
      <c r="J366" s="94">
        <f t="shared" ref="J366" si="106">J367+J368+J369</f>
        <v>0</v>
      </c>
      <c r="K366" s="94">
        <f t="shared" ref="K366" si="107">K367+K368+K369</f>
        <v>0</v>
      </c>
      <c r="L366" s="94">
        <f t="shared" ref="L366" si="108">L367+L368+L369</f>
        <v>0</v>
      </c>
      <c r="M366" s="19"/>
    </row>
    <row r="367" spans="1:13" ht="33.75" customHeight="1" x14ac:dyDescent="0.25">
      <c r="A367" s="18"/>
      <c r="B367" s="41"/>
      <c r="C367" s="41"/>
      <c r="D367" s="40" t="s">
        <v>12</v>
      </c>
      <c r="E367" s="44">
        <v>0</v>
      </c>
      <c r="F367" s="44">
        <f>+H367+J367</f>
        <v>0</v>
      </c>
      <c r="G367" s="44">
        <v>0</v>
      </c>
      <c r="H367" s="44">
        <v>0</v>
      </c>
      <c r="I367" s="44">
        <v>0</v>
      </c>
      <c r="J367" s="44">
        <v>0</v>
      </c>
      <c r="K367" s="44">
        <v>0</v>
      </c>
      <c r="L367" s="44">
        <v>0</v>
      </c>
      <c r="M367" s="19"/>
    </row>
    <row r="368" spans="1:13" ht="60" customHeight="1" x14ac:dyDescent="0.25">
      <c r="A368" s="18"/>
      <c r="B368" s="41"/>
      <c r="C368" s="41"/>
      <c r="D368" s="19" t="s">
        <v>9</v>
      </c>
      <c r="E368" s="44">
        <f>+G368+I368+K368</f>
        <v>700</v>
      </c>
      <c r="F368" s="44">
        <f>+H368+J368+L368</f>
        <v>0</v>
      </c>
      <c r="G368" s="44">
        <v>560</v>
      </c>
      <c r="H368" s="93">
        <v>0</v>
      </c>
      <c r="I368" s="44">
        <v>140</v>
      </c>
      <c r="J368" s="44">
        <v>0</v>
      </c>
      <c r="K368" s="44">
        <v>0</v>
      </c>
      <c r="L368" s="44">
        <v>0</v>
      </c>
      <c r="M368" s="19" t="s">
        <v>197</v>
      </c>
    </row>
    <row r="369" spans="1:13" ht="32.25" customHeight="1" x14ac:dyDescent="0.25">
      <c r="A369" s="20"/>
      <c r="B369" s="41"/>
      <c r="C369" s="41"/>
      <c r="D369" s="19" t="s">
        <v>82</v>
      </c>
      <c r="E369" s="44">
        <v>0</v>
      </c>
      <c r="F369" s="44">
        <v>0</v>
      </c>
      <c r="G369" s="44">
        <v>0</v>
      </c>
      <c r="H369" s="93">
        <v>0</v>
      </c>
      <c r="I369" s="44">
        <v>0</v>
      </c>
      <c r="J369" s="44">
        <v>0</v>
      </c>
      <c r="K369" s="44">
        <v>0</v>
      </c>
      <c r="L369" s="44">
        <v>0</v>
      </c>
      <c r="M369" s="19"/>
    </row>
    <row r="370" spans="1:13" ht="18.75" customHeight="1" x14ac:dyDescent="0.25">
      <c r="A370" s="14"/>
      <c r="B370" s="65" t="s">
        <v>279</v>
      </c>
      <c r="C370" s="17"/>
      <c r="D370" s="16" t="s">
        <v>214</v>
      </c>
      <c r="E370" s="34">
        <f>E331+E347+E362+E366</f>
        <v>80437.7</v>
      </c>
      <c r="F370" s="34">
        <f t="shared" ref="F370:L370" si="109">F331+F347+F362+F366</f>
        <v>44524.55</v>
      </c>
      <c r="G370" s="34">
        <f t="shared" si="109"/>
        <v>49784.3</v>
      </c>
      <c r="H370" s="34">
        <f t="shared" si="109"/>
        <v>18919</v>
      </c>
      <c r="I370" s="34">
        <f t="shared" si="109"/>
        <v>10384.200000000001</v>
      </c>
      <c r="J370" s="34">
        <f t="shared" si="109"/>
        <v>5336.3</v>
      </c>
      <c r="K370" s="34">
        <f t="shared" si="109"/>
        <v>20269.25</v>
      </c>
      <c r="L370" s="34">
        <f t="shared" si="109"/>
        <v>20269.25</v>
      </c>
      <c r="M370" s="91"/>
    </row>
    <row r="371" spans="1:13" ht="37.5" customHeight="1" x14ac:dyDescent="0.25">
      <c r="A371" s="18"/>
      <c r="B371" s="32"/>
      <c r="C371" s="41"/>
      <c r="D371" s="83" t="s">
        <v>12</v>
      </c>
      <c r="E371" s="34">
        <f>E332+E348+E363+E367</f>
        <v>19282.5</v>
      </c>
      <c r="F371" s="34">
        <f t="shared" ref="F371:L372" si="110">F332+F348+F363+F367</f>
        <v>14323.7</v>
      </c>
      <c r="G371" s="34">
        <f t="shared" si="110"/>
        <v>14908.8</v>
      </c>
      <c r="H371" s="34">
        <f t="shared" si="110"/>
        <v>11320</v>
      </c>
      <c r="I371" s="34">
        <f t="shared" si="110"/>
        <v>2840.8</v>
      </c>
      <c r="J371" s="34">
        <f t="shared" si="110"/>
        <v>1470.8</v>
      </c>
      <c r="K371" s="34">
        <f t="shared" si="110"/>
        <v>1532.9</v>
      </c>
      <c r="L371" s="34">
        <f t="shared" si="110"/>
        <v>1532.9</v>
      </c>
      <c r="M371" s="43"/>
    </row>
    <row r="372" spans="1:13" ht="48" customHeight="1" x14ac:dyDescent="0.25">
      <c r="A372" s="18"/>
      <c r="B372" s="32"/>
      <c r="C372" s="41"/>
      <c r="D372" s="16" t="s">
        <v>9</v>
      </c>
      <c r="E372" s="34">
        <f>E333+E349+E364+E368</f>
        <v>39500</v>
      </c>
      <c r="F372" s="34">
        <f t="shared" si="110"/>
        <v>7455.8</v>
      </c>
      <c r="G372" s="34">
        <f t="shared" si="110"/>
        <v>34010</v>
      </c>
      <c r="H372" s="34">
        <f t="shared" si="110"/>
        <v>6733.5</v>
      </c>
      <c r="I372" s="34">
        <f t="shared" si="110"/>
        <v>5490</v>
      </c>
      <c r="J372" s="34">
        <f t="shared" si="110"/>
        <v>722.3</v>
      </c>
      <c r="K372" s="34">
        <f t="shared" si="110"/>
        <v>0</v>
      </c>
      <c r="L372" s="34">
        <f t="shared" si="110"/>
        <v>0</v>
      </c>
      <c r="M372" s="19"/>
    </row>
    <row r="373" spans="1:13" ht="31.5" customHeight="1" x14ac:dyDescent="0.25">
      <c r="A373" s="18"/>
      <c r="B373" s="32"/>
      <c r="C373" s="41"/>
      <c r="D373" s="16" t="s">
        <v>82</v>
      </c>
      <c r="E373" s="34">
        <f>E334+E350+E365+E369</f>
        <v>11655.2</v>
      </c>
      <c r="F373" s="34">
        <f t="shared" ref="F373:L373" si="111">F334+F350+F365+F369</f>
        <v>11835.75</v>
      </c>
      <c r="G373" s="34">
        <f t="shared" si="111"/>
        <v>765.5</v>
      </c>
      <c r="H373" s="34">
        <f t="shared" si="111"/>
        <v>765.5</v>
      </c>
      <c r="I373" s="34">
        <f t="shared" si="111"/>
        <v>1053.4000000000001</v>
      </c>
      <c r="J373" s="34">
        <f t="shared" si="111"/>
        <v>1233.8999999999999</v>
      </c>
      <c r="K373" s="34">
        <f t="shared" si="111"/>
        <v>9836.35</v>
      </c>
      <c r="L373" s="34">
        <f t="shared" si="111"/>
        <v>9836.35</v>
      </c>
      <c r="M373" s="19"/>
    </row>
    <row r="374" spans="1:13" ht="31.5" customHeight="1" x14ac:dyDescent="0.25">
      <c r="A374" s="20"/>
      <c r="B374" s="32"/>
      <c r="C374" s="41"/>
      <c r="D374" s="16" t="s">
        <v>318</v>
      </c>
      <c r="E374" s="34">
        <f>E351</f>
        <v>10000</v>
      </c>
      <c r="F374" s="34">
        <f t="shared" ref="F374:L374" si="112">F351</f>
        <v>10909.3</v>
      </c>
      <c r="G374" s="34">
        <f t="shared" si="112"/>
        <v>100</v>
      </c>
      <c r="H374" s="34">
        <f t="shared" si="112"/>
        <v>100</v>
      </c>
      <c r="I374" s="34">
        <f t="shared" si="112"/>
        <v>1000</v>
      </c>
      <c r="J374" s="34">
        <f t="shared" si="112"/>
        <v>1909.3</v>
      </c>
      <c r="K374" s="34">
        <f t="shared" si="112"/>
        <v>8900</v>
      </c>
      <c r="L374" s="34">
        <f t="shared" si="112"/>
        <v>8900</v>
      </c>
      <c r="M374" s="19"/>
    </row>
    <row r="375" spans="1:13" ht="31.5" customHeight="1" x14ac:dyDescent="0.25">
      <c r="A375" s="95" t="s">
        <v>122</v>
      </c>
      <c r="B375" s="96"/>
      <c r="C375" s="96"/>
      <c r="D375" s="96"/>
      <c r="E375" s="96"/>
      <c r="F375" s="96"/>
      <c r="G375" s="96"/>
      <c r="H375" s="96"/>
      <c r="I375" s="96"/>
      <c r="J375" s="96"/>
      <c r="K375" s="96"/>
      <c r="L375" s="96"/>
      <c r="M375" s="97"/>
    </row>
    <row r="376" spans="1:13" ht="27.75" customHeight="1" x14ac:dyDescent="0.25">
      <c r="A376" s="14" t="s">
        <v>17</v>
      </c>
      <c r="B376" s="53" t="s">
        <v>123</v>
      </c>
      <c r="C376" s="98"/>
      <c r="D376" s="16" t="s">
        <v>268</v>
      </c>
      <c r="E376" s="99">
        <f>E381+E386+E391</f>
        <v>40643.300000000003</v>
      </c>
      <c r="F376" s="99">
        <f t="shared" ref="F376:L376" si="113">F381+F386+F391</f>
        <v>25970</v>
      </c>
      <c r="G376" s="99">
        <f t="shared" si="113"/>
        <v>23586.2</v>
      </c>
      <c r="H376" s="99">
        <f t="shared" si="113"/>
        <v>12751.19</v>
      </c>
      <c r="I376" s="99">
        <f t="shared" si="113"/>
        <v>17057.099999999999</v>
      </c>
      <c r="J376" s="99">
        <f t="shared" si="113"/>
        <v>13218.710000000001</v>
      </c>
      <c r="K376" s="99">
        <f t="shared" si="113"/>
        <v>0</v>
      </c>
      <c r="L376" s="99">
        <f t="shared" si="113"/>
        <v>0</v>
      </c>
      <c r="M376" s="100"/>
    </row>
    <row r="377" spans="1:13" ht="179.25" customHeight="1" x14ac:dyDescent="0.25">
      <c r="A377" s="18"/>
      <c r="B377" s="63"/>
      <c r="C377" s="101"/>
      <c r="D377" s="40" t="s">
        <v>12</v>
      </c>
      <c r="E377" s="99">
        <f t="shared" ref="E377:L380" si="114">E382+E387+E392</f>
        <v>14482.8</v>
      </c>
      <c r="F377" s="99">
        <f t="shared" ref="F377:L379" si="115">F382+F387+F392</f>
        <v>11968.8</v>
      </c>
      <c r="G377" s="99">
        <f t="shared" si="115"/>
        <v>11586.2</v>
      </c>
      <c r="H377" s="99">
        <f t="shared" si="115"/>
        <v>9053.6</v>
      </c>
      <c r="I377" s="99">
        <f t="shared" si="115"/>
        <v>2896.6</v>
      </c>
      <c r="J377" s="99">
        <f t="shared" si="115"/>
        <v>2915.1</v>
      </c>
      <c r="K377" s="99">
        <f t="shared" si="115"/>
        <v>0</v>
      </c>
      <c r="L377" s="99">
        <f t="shared" si="115"/>
        <v>0</v>
      </c>
      <c r="M377" s="100"/>
    </row>
    <row r="378" spans="1:13" ht="66" customHeight="1" x14ac:dyDescent="0.25">
      <c r="A378" s="18"/>
      <c r="B378" s="63"/>
      <c r="C378" s="101"/>
      <c r="D378" s="19" t="s">
        <v>9</v>
      </c>
      <c r="E378" s="99">
        <f>E383+E388+E393</f>
        <v>15320</v>
      </c>
      <c r="F378" s="99">
        <f t="shared" si="115"/>
        <v>4622</v>
      </c>
      <c r="G378" s="99">
        <f t="shared" si="115"/>
        <v>12000</v>
      </c>
      <c r="H378" s="99">
        <f t="shared" si="115"/>
        <v>3697.59</v>
      </c>
      <c r="I378" s="99">
        <f t="shared" si="115"/>
        <v>3320</v>
      </c>
      <c r="J378" s="99">
        <f t="shared" si="115"/>
        <v>924.41</v>
      </c>
      <c r="K378" s="99">
        <f t="shared" si="115"/>
        <v>0</v>
      </c>
      <c r="L378" s="99">
        <f t="shared" si="115"/>
        <v>0</v>
      </c>
      <c r="M378" s="100"/>
    </row>
    <row r="379" spans="1:13" ht="39.75" customHeight="1" x14ac:dyDescent="0.25">
      <c r="A379" s="18"/>
      <c r="B379" s="63"/>
      <c r="C379" s="101"/>
      <c r="D379" s="19" t="s">
        <v>82</v>
      </c>
      <c r="E379" s="99">
        <f>E384+E389+E394</f>
        <v>4844.2</v>
      </c>
      <c r="F379" s="99">
        <f t="shared" si="115"/>
        <v>4844.1000000000004</v>
      </c>
      <c r="G379" s="99">
        <f t="shared" si="115"/>
        <v>0</v>
      </c>
      <c r="H379" s="99">
        <f t="shared" si="115"/>
        <v>0</v>
      </c>
      <c r="I379" s="99">
        <f t="shared" si="115"/>
        <v>4844.2</v>
      </c>
      <c r="J379" s="99">
        <f t="shared" si="115"/>
        <v>4844.1000000000004</v>
      </c>
      <c r="K379" s="99">
        <f t="shared" si="115"/>
        <v>0</v>
      </c>
      <c r="L379" s="99">
        <f t="shared" si="115"/>
        <v>0</v>
      </c>
      <c r="M379" s="100"/>
    </row>
    <row r="380" spans="1:13" ht="54" customHeight="1" x14ac:dyDescent="0.25">
      <c r="A380" s="18"/>
      <c r="B380" s="63"/>
      <c r="C380" s="102"/>
      <c r="D380" s="19" t="s">
        <v>318</v>
      </c>
      <c r="E380" s="99">
        <f>E385+E390+E395</f>
        <v>5996.3</v>
      </c>
      <c r="F380" s="99">
        <f t="shared" si="114"/>
        <v>4535.1000000000004</v>
      </c>
      <c r="G380" s="99">
        <f t="shared" si="114"/>
        <v>0</v>
      </c>
      <c r="H380" s="99">
        <f t="shared" si="114"/>
        <v>0</v>
      </c>
      <c r="I380" s="99">
        <f t="shared" si="114"/>
        <v>5996.3</v>
      </c>
      <c r="J380" s="99">
        <f t="shared" si="114"/>
        <v>4535.1000000000004</v>
      </c>
      <c r="K380" s="99">
        <f t="shared" si="114"/>
        <v>0</v>
      </c>
      <c r="L380" s="99">
        <f t="shared" si="114"/>
        <v>0</v>
      </c>
      <c r="M380" s="99"/>
    </row>
    <row r="381" spans="1:13" ht="30" customHeight="1" x14ac:dyDescent="0.25">
      <c r="A381" s="18"/>
      <c r="B381" s="63"/>
      <c r="C381" s="17" t="s">
        <v>43</v>
      </c>
      <c r="D381" s="16" t="s">
        <v>16</v>
      </c>
      <c r="E381" s="34">
        <f>E382+E383+E384+E385</f>
        <v>40323.300000000003</v>
      </c>
      <c r="F381" s="34">
        <f t="shared" ref="F381:I381" si="116">F382+F383+F384+F385</f>
        <v>25970</v>
      </c>
      <c r="G381" s="34">
        <f t="shared" si="116"/>
        <v>23586.2</v>
      </c>
      <c r="H381" s="34">
        <f t="shared" si="116"/>
        <v>12751.19</v>
      </c>
      <c r="I381" s="34">
        <f t="shared" si="116"/>
        <v>16737.099999999999</v>
      </c>
      <c r="J381" s="34">
        <f t="shared" ref="J381" si="117">J382+J383+J384+J385</f>
        <v>13218.710000000001</v>
      </c>
      <c r="K381" s="34">
        <f t="shared" ref="K381" si="118">K382+K383+K384+K385</f>
        <v>0</v>
      </c>
      <c r="L381" s="34">
        <f t="shared" ref="L381" si="119">L382+L383+L384+L385</f>
        <v>0</v>
      </c>
      <c r="M381" s="100"/>
    </row>
    <row r="382" spans="1:13" ht="184.5" customHeight="1" x14ac:dyDescent="0.25">
      <c r="A382" s="18"/>
      <c r="B382" s="63"/>
      <c r="C382" s="41"/>
      <c r="D382" s="40" t="s">
        <v>12</v>
      </c>
      <c r="E382" s="1">
        <v>14482.8</v>
      </c>
      <c r="F382" s="1">
        <v>11968.8</v>
      </c>
      <c r="G382" s="1">
        <v>11586.2</v>
      </c>
      <c r="H382" s="1">
        <v>9053.6</v>
      </c>
      <c r="I382" s="1">
        <v>2896.6</v>
      </c>
      <c r="J382" s="1">
        <v>2915.1</v>
      </c>
      <c r="K382" s="1">
        <v>0</v>
      </c>
      <c r="L382" s="1">
        <v>0</v>
      </c>
      <c r="M382" s="6" t="s">
        <v>124</v>
      </c>
    </row>
    <row r="383" spans="1:13" ht="69" customHeight="1" x14ac:dyDescent="0.25">
      <c r="A383" s="18"/>
      <c r="B383" s="63"/>
      <c r="C383" s="41"/>
      <c r="D383" s="19" t="s">
        <v>9</v>
      </c>
      <c r="E383" s="6">
        <v>15000</v>
      </c>
      <c r="F383" s="6">
        <v>4622</v>
      </c>
      <c r="G383" s="6">
        <v>12000</v>
      </c>
      <c r="H383" s="6">
        <v>3697.59</v>
      </c>
      <c r="I383" s="6">
        <v>3000</v>
      </c>
      <c r="J383" s="6">
        <v>924.41</v>
      </c>
      <c r="K383" s="6">
        <v>0</v>
      </c>
      <c r="L383" s="103">
        <v>0</v>
      </c>
      <c r="M383" s="6" t="s">
        <v>125</v>
      </c>
    </row>
    <row r="384" spans="1:13" ht="34.5" customHeight="1" x14ac:dyDescent="0.25">
      <c r="A384" s="18"/>
      <c r="B384" s="63"/>
      <c r="C384" s="41"/>
      <c r="D384" s="19" t="s">
        <v>82</v>
      </c>
      <c r="E384" s="6">
        <v>4844.2</v>
      </c>
      <c r="F384" s="6">
        <v>4844.1000000000004</v>
      </c>
      <c r="G384" s="6">
        <v>0</v>
      </c>
      <c r="H384" s="6">
        <v>0</v>
      </c>
      <c r="I384" s="6">
        <v>4844.2</v>
      </c>
      <c r="J384" s="6">
        <v>4844.1000000000004</v>
      </c>
      <c r="K384" s="6">
        <v>0</v>
      </c>
      <c r="L384" s="103">
        <v>0</v>
      </c>
      <c r="M384" s="6" t="s">
        <v>267</v>
      </c>
    </row>
    <row r="385" spans="1:13" ht="78" customHeight="1" x14ac:dyDescent="0.25">
      <c r="A385" s="18"/>
      <c r="B385" s="63"/>
      <c r="C385" s="41"/>
      <c r="D385" s="19" t="s">
        <v>318</v>
      </c>
      <c r="E385" s="6">
        <v>5996.3</v>
      </c>
      <c r="F385" s="6">
        <v>4535.1000000000004</v>
      </c>
      <c r="G385" s="6">
        <v>0</v>
      </c>
      <c r="H385" s="6">
        <v>0</v>
      </c>
      <c r="I385" s="6">
        <v>5996.3</v>
      </c>
      <c r="J385" s="6">
        <v>4535.1000000000004</v>
      </c>
      <c r="K385" s="6">
        <v>0</v>
      </c>
      <c r="L385" s="103">
        <v>0</v>
      </c>
      <c r="M385" s="6" t="s">
        <v>356</v>
      </c>
    </row>
    <row r="386" spans="1:13" ht="30.75" customHeight="1" x14ac:dyDescent="0.25">
      <c r="A386" s="18"/>
      <c r="B386" s="63"/>
      <c r="C386" s="14" t="s">
        <v>89</v>
      </c>
      <c r="D386" s="16" t="s">
        <v>16</v>
      </c>
      <c r="E386" s="16">
        <f>E387+E388+E389+E390</f>
        <v>300</v>
      </c>
      <c r="F386" s="16">
        <f t="shared" ref="F386:L386" si="120">F387+F388+F389+F390</f>
        <v>0</v>
      </c>
      <c r="G386" s="16">
        <f t="shared" si="120"/>
        <v>0</v>
      </c>
      <c r="H386" s="16">
        <f t="shared" si="120"/>
        <v>0</v>
      </c>
      <c r="I386" s="16">
        <f t="shared" si="120"/>
        <v>300</v>
      </c>
      <c r="J386" s="16">
        <f t="shared" si="120"/>
        <v>0</v>
      </c>
      <c r="K386" s="16">
        <f t="shared" si="120"/>
        <v>0</v>
      </c>
      <c r="L386" s="16">
        <f t="shared" si="120"/>
        <v>0</v>
      </c>
      <c r="M386" s="34"/>
    </row>
    <row r="387" spans="1:13" ht="30.75" customHeight="1" x14ac:dyDescent="0.25">
      <c r="A387" s="18"/>
      <c r="B387" s="63"/>
      <c r="C387" s="18"/>
      <c r="D387" s="40" t="s">
        <v>12</v>
      </c>
      <c r="E387" s="6">
        <v>0</v>
      </c>
      <c r="F387" s="6">
        <v>0</v>
      </c>
      <c r="G387" s="6">
        <v>0</v>
      </c>
      <c r="H387" s="6">
        <v>0</v>
      </c>
      <c r="I387" s="6">
        <v>0</v>
      </c>
      <c r="J387" s="6">
        <v>0</v>
      </c>
      <c r="K387" s="6">
        <v>0</v>
      </c>
      <c r="L387" s="6">
        <v>0</v>
      </c>
      <c r="M387" s="6"/>
    </row>
    <row r="388" spans="1:13" ht="66.75" customHeight="1" x14ac:dyDescent="0.25">
      <c r="A388" s="18"/>
      <c r="B388" s="63"/>
      <c r="C388" s="18"/>
      <c r="D388" s="19" t="s">
        <v>9</v>
      </c>
      <c r="E388" s="6">
        <v>300</v>
      </c>
      <c r="F388" s="6">
        <v>0</v>
      </c>
      <c r="G388" s="6">
        <v>0</v>
      </c>
      <c r="H388" s="6">
        <v>0</v>
      </c>
      <c r="I388" s="6">
        <v>300</v>
      </c>
      <c r="J388" s="6">
        <v>0</v>
      </c>
      <c r="K388" s="6">
        <v>0</v>
      </c>
      <c r="L388" s="6">
        <v>0</v>
      </c>
      <c r="M388" s="6" t="s">
        <v>126</v>
      </c>
    </row>
    <row r="389" spans="1:13" ht="30.75" customHeight="1" x14ac:dyDescent="0.25">
      <c r="A389" s="18"/>
      <c r="B389" s="63"/>
      <c r="C389" s="18"/>
      <c r="D389" s="19" t="s">
        <v>82</v>
      </c>
      <c r="E389" s="6">
        <v>0</v>
      </c>
      <c r="F389" s="6">
        <v>0</v>
      </c>
      <c r="G389" s="6">
        <v>0</v>
      </c>
      <c r="H389" s="6">
        <v>0</v>
      </c>
      <c r="I389" s="6">
        <v>0</v>
      </c>
      <c r="J389" s="6">
        <v>0</v>
      </c>
      <c r="K389" s="6">
        <v>0</v>
      </c>
      <c r="L389" s="6">
        <v>0</v>
      </c>
      <c r="M389" s="6"/>
    </row>
    <row r="390" spans="1:13" ht="30.75" customHeight="1" x14ac:dyDescent="0.25">
      <c r="A390" s="18"/>
      <c r="B390" s="63"/>
      <c r="C390" s="20"/>
      <c r="D390" s="19" t="s">
        <v>318</v>
      </c>
      <c r="E390" s="6">
        <v>0</v>
      </c>
      <c r="F390" s="6">
        <v>0</v>
      </c>
      <c r="G390" s="6">
        <v>0</v>
      </c>
      <c r="H390" s="6">
        <v>0</v>
      </c>
      <c r="I390" s="6">
        <v>0</v>
      </c>
      <c r="J390" s="6">
        <v>0</v>
      </c>
      <c r="K390" s="6">
        <v>0</v>
      </c>
      <c r="L390" s="6">
        <v>0</v>
      </c>
      <c r="M390" s="6"/>
    </row>
    <row r="391" spans="1:13" ht="30.75" customHeight="1" x14ac:dyDescent="0.25">
      <c r="A391" s="18"/>
      <c r="B391" s="63"/>
      <c r="C391" s="14" t="s">
        <v>114</v>
      </c>
      <c r="D391" s="16" t="s">
        <v>16</v>
      </c>
      <c r="E391" s="16">
        <f>E392+E393+E394+E395</f>
        <v>20</v>
      </c>
      <c r="F391" s="16">
        <f t="shared" ref="F391:L391" si="121">F392+F393+F394+F395</f>
        <v>0</v>
      </c>
      <c r="G391" s="16">
        <f t="shared" si="121"/>
        <v>0</v>
      </c>
      <c r="H391" s="16">
        <f t="shared" si="121"/>
        <v>0</v>
      </c>
      <c r="I391" s="16">
        <f t="shared" si="121"/>
        <v>20</v>
      </c>
      <c r="J391" s="16">
        <f t="shared" si="121"/>
        <v>0</v>
      </c>
      <c r="K391" s="16">
        <f t="shared" si="121"/>
        <v>0</v>
      </c>
      <c r="L391" s="16">
        <f t="shared" si="121"/>
        <v>0</v>
      </c>
      <c r="M391" s="34"/>
    </row>
    <row r="392" spans="1:13" ht="21.75" customHeight="1" x14ac:dyDescent="0.25">
      <c r="A392" s="18"/>
      <c r="B392" s="63"/>
      <c r="C392" s="18"/>
      <c r="D392" s="40" t="s">
        <v>12</v>
      </c>
      <c r="E392" s="6">
        <v>0</v>
      </c>
      <c r="F392" s="6">
        <v>0</v>
      </c>
      <c r="G392" s="6">
        <v>0</v>
      </c>
      <c r="H392" s="6">
        <v>0</v>
      </c>
      <c r="I392" s="6">
        <v>0</v>
      </c>
      <c r="J392" s="6">
        <v>0</v>
      </c>
      <c r="K392" s="6">
        <v>0</v>
      </c>
      <c r="L392" s="6">
        <v>0</v>
      </c>
      <c r="M392" s="6"/>
    </row>
    <row r="393" spans="1:13" ht="36.75" customHeight="1" x14ac:dyDescent="0.25">
      <c r="A393" s="18"/>
      <c r="B393" s="63"/>
      <c r="C393" s="18"/>
      <c r="D393" s="19" t="s">
        <v>9</v>
      </c>
      <c r="E393" s="6">
        <v>20</v>
      </c>
      <c r="F393" s="6">
        <v>0</v>
      </c>
      <c r="G393" s="6">
        <v>0</v>
      </c>
      <c r="H393" s="6">
        <v>0</v>
      </c>
      <c r="I393" s="6">
        <v>20</v>
      </c>
      <c r="J393" s="6">
        <v>0</v>
      </c>
      <c r="K393" s="6">
        <v>0</v>
      </c>
      <c r="L393" s="6">
        <v>0</v>
      </c>
      <c r="M393" s="6"/>
    </row>
    <row r="394" spans="1:13" ht="36.75" customHeight="1" x14ac:dyDescent="0.25">
      <c r="A394" s="18"/>
      <c r="B394" s="63"/>
      <c r="C394" s="18"/>
      <c r="D394" s="19" t="s">
        <v>82</v>
      </c>
      <c r="E394" s="6">
        <v>0</v>
      </c>
      <c r="F394" s="6">
        <v>0</v>
      </c>
      <c r="G394" s="6">
        <v>0</v>
      </c>
      <c r="H394" s="6">
        <v>0</v>
      </c>
      <c r="I394" s="6">
        <v>0</v>
      </c>
      <c r="J394" s="6">
        <v>0</v>
      </c>
      <c r="K394" s="6">
        <v>0</v>
      </c>
      <c r="L394" s="6">
        <v>0</v>
      </c>
      <c r="M394" s="6"/>
    </row>
    <row r="395" spans="1:13" ht="31.5" customHeight="1" x14ac:dyDescent="0.25">
      <c r="A395" s="20"/>
      <c r="B395" s="64"/>
      <c r="C395" s="20"/>
      <c r="D395" s="19" t="s">
        <v>318</v>
      </c>
      <c r="E395" s="6">
        <v>0</v>
      </c>
      <c r="F395" s="6">
        <v>0</v>
      </c>
      <c r="G395" s="6">
        <v>0</v>
      </c>
      <c r="H395" s="6">
        <v>0</v>
      </c>
      <c r="I395" s="6">
        <v>0</v>
      </c>
      <c r="J395" s="6">
        <v>0</v>
      </c>
      <c r="K395" s="6">
        <v>0</v>
      </c>
      <c r="L395" s="6">
        <v>0</v>
      </c>
      <c r="M395" s="6"/>
    </row>
    <row r="396" spans="1:13" ht="33" customHeight="1" x14ac:dyDescent="0.25">
      <c r="A396" s="14" t="s">
        <v>18</v>
      </c>
      <c r="B396" s="53" t="s">
        <v>127</v>
      </c>
      <c r="C396" s="14"/>
      <c r="D396" s="16" t="s">
        <v>273</v>
      </c>
      <c r="E396" s="104">
        <f>E401+E406+E411</f>
        <v>393.5</v>
      </c>
      <c r="F396" s="104">
        <f t="shared" ref="F396:L396" si="122">F401+F406+F411</f>
        <v>773.9</v>
      </c>
      <c r="G396" s="104">
        <f t="shared" si="122"/>
        <v>315</v>
      </c>
      <c r="H396" s="104">
        <f t="shared" si="122"/>
        <v>179.10000000000002</v>
      </c>
      <c r="I396" s="104">
        <f t="shared" si="122"/>
        <v>78.5</v>
      </c>
      <c r="J396" s="104">
        <f t="shared" si="122"/>
        <v>594.79999999999995</v>
      </c>
      <c r="K396" s="104">
        <f t="shared" si="122"/>
        <v>0</v>
      </c>
      <c r="L396" s="104">
        <f t="shared" si="122"/>
        <v>0</v>
      </c>
      <c r="M396" s="6"/>
    </row>
    <row r="397" spans="1:13" ht="26.25" customHeight="1" x14ac:dyDescent="0.25">
      <c r="A397" s="18"/>
      <c r="B397" s="63"/>
      <c r="C397" s="18"/>
      <c r="D397" s="40" t="s">
        <v>12</v>
      </c>
      <c r="E397" s="105">
        <f>E402+E407+E412</f>
        <v>20</v>
      </c>
      <c r="F397" s="104">
        <f t="shared" ref="F397:L400" si="123">F402+F407+F412</f>
        <v>20</v>
      </c>
      <c r="G397" s="105">
        <f t="shared" si="123"/>
        <v>0</v>
      </c>
      <c r="H397" s="105">
        <f t="shared" si="123"/>
        <v>0</v>
      </c>
      <c r="I397" s="105">
        <f t="shared" si="123"/>
        <v>20</v>
      </c>
      <c r="J397" s="105">
        <f t="shared" si="123"/>
        <v>20</v>
      </c>
      <c r="K397" s="105">
        <f t="shared" si="123"/>
        <v>0</v>
      </c>
      <c r="L397" s="105">
        <f t="shared" si="123"/>
        <v>0</v>
      </c>
      <c r="M397" s="6"/>
    </row>
    <row r="398" spans="1:13" ht="43.5" customHeight="1" x14ac:dyDescent="0.25">
      <c r="A398" s="18"/>
      <c r="B398" s="63"/>
      <c r="C398" s="18"/>
      <c r="D398" s="19" t="s">
        <v>9</v>
      </c>
      <c r="E398" s="105">
        <f>E403+E408+E413</f>
        <v>370</v>
      </c>
      <c r="F398" s="104">
        <f t="shared" si="123"/>
        <v>571.29999999999995</v>
      </c>
      <c r="G398" s="105">
        <f t="shared" si="123"/>
        <v>315</v>
      </c>
      <c r="H398" s="105">
        <f t="shared" si="123"/>
        <v>0</v>
      </c>
      <c r="I398" s="104">
        <f t="shared" si="123"/>
        <v>55</v>
      </c>
      <c r="J398" s="104">
        <f t="shared" si="123"/>
        <v>571.29999999999995</v>
      </c>
      <c r="K398" s="105">
        <f t="shared" si="123"/>
        <v>0</v>
      </c>
      <c r="L398" s="105">
        <f t="shared" si="123"/>
        <v>0</v>
      </c>
      <c r="M398" s="6"/>
    </row>
    <row r="399" spans="1:13" ht="43.5" customHeight="1" x14ac:dyDescent="0.25">
      <c r="A399" s="18"/>
      <c r="B399" s="63"/>
      <c r="C399" s="18"/>
      <c r="D399" s="19" t="s">
        <v>82</v>
      </c>
      <c r="E399" s="104">
        <f>E404+E409+E414</f>
        <v>3.5</v>
      </c>
      <c r="F399" s="104">
        <f t="shared" si="123"/>
        <v>64.2</v>
      </c>
      <c r="G399" s="105">
        <f t="shared" si="123"/>
        <v>0</v>
      </c>
      <c r="H399" s="104">
        <f t="shared" si="123"/>
        <v>60.7</v>
      </c>
      <c r="I399" s="104">
        <f t="shared" si="123"/>
        <v>3.5</v>
      </c>
      <c r="J399" s="104">
        <f t="shared" si="123"/>
        <v>3.5</v>
      </c>
      <c r="K399" s="105">
        <f t="shared" si="123"/>
        <v>0</v>
      </c>
      <c r="L399" s="105">
        <f t="shared" si="123"/>
        <v>0</v>
      </c>
      <c r="M399" s="6"/>
    </row>
    <row r="400" spans="1:13" ht="34.5" customHeight="1" x14ac:dyDescent="0.25">
      <c r="A400" s="18"/>
      <c r="B400" s="63"/>
      <c r="C400" s="20"/>
      <c r="D400" s="19" t="s">
        <v>318</v>
      </c>
      <c r="E400" s="104">
        <f>E405+E410+E415</f>
        <v>0</v>
      </c>
      <c r="F400" s="104">
        <f t="shared" si="123"/>
        <v>118.4</v>
      </c>
      <c r="G400" s="105">
        <f t="shared" si="123"/>
        <v>0</v>
      </c>
      <c r="H400" s="104">
        <f t="shared" si="123"/>
        <v>118.4</v>
      </c>
      <c r="I400" s="104">
        <f t="shared" si="123"/>
        <v>0</v>
      </c>
      <c r="J400" s="104">
        <f t="shared" si="123"/>
        <v>0</v>
      </c>
      <c r="K400" s="105">
        <f t="shared" si="123"/>
        <v>0</v>
      </c>
      <c r="L400" s="105">
        <f t="shared" si="123"/>
        <v>0</v>
      </c>
      <c r="M400" s="6"/>
    </row>
    <row r="401" spans="1:13" ht="31.5" customHeight="1" x14ac:dyDescent="0.25">
      <c r="A401" s="18"/>
      <c r="B401" s="63"/>
      <c r="C401" s="14" t="s">
        <v>43</v>
      </c>
      <c r="D401" s="16" t="s">
        <v>16</v>
      </c>
      <c r="E401" s="46">
        <f>E402+E403+E404+E405</f>
        <v>353.5</v>
      </c>
      <c r="F401" s="46">
        <f t="shared" ref="F401:L401" si="124">F402+F403+F404+F405</f>
        <v>621.9</v>
      </c>
      <c r="G401" s="46">
        <f t="shared" si="124"/>
        <v>315</v>
      </c>
      <c r="H401" s="46">
        <f t="shared" si="124"/>
        <v>118.4</v>
      </c>
      <c r="I401" s="46">
        <f t="shared" si="124"/>
        <v>38.5</v>
      </c>
      <c r="J401" s="46">
        <f t="shared" si="124"/>
        <v>503.5</v>
      </c>
      <c r="K401" s="46">
        <f t="shared" si="124"/>
        <v>0</v>
      </c>
      <c r="L401" s="46">
        <f t="shared" si="124"/>
        <v>0</v>
      </c>
      <c r="M401" s="6"/>
    </row>
    <row r="402" spans="1:13" ht="39.75" customHeight="1" x14ac:dyDescent="0.25">
      <c r="A402" s="18"/>
      <c r="B402" s="63"/>
      <c r="C402" s="18"/>
      <c r="D402" s="40" t="s">
        <v>12</v>
      </c>
      <c r="E402" s="6">
        <f>+G402+I402+K402</f>
        <v>0</v>
      </c>
      <c r="F402" s="6">
        <f>+H402+J402+L402</f>
        <v>0</v>
      </c>
      <c r="G402" s="6">
        <v>0</v>
      </c>
      <c r="H402" s="6">
        <v>0</v>
      </c>
      <c r="I402" s="6">
        <v>0</v>
      </c>
      <c r="J402" s="6">
        <v>0</v>
      </c>
      <c r="K402" s="6">
        <v>0</v>
      </c>
      <c r="L402" s="6">
        <v>0</v>
      </c>
      <c r="M402" s="6"/>
    </row>
    <row r="403" spans="1:13" ht="63.75" customHeight="1" x14ac:dyDescent="0.25">
      <c r="A403" s="18"/>
      <c r="B403" s="63"/>
      <c r="C403" s="18"/>
      <c r="D403" s="19" t="s">
        <v>9</v>
      </c>
      <c r="E403" s="6">
        <f>+G403+I403+K403</f>
        <v>350</v>
      </c>
      <c r="F403" s="6">
        <f>+H403+J403+L403</f>
        <v>500</v>
      </c>
      <c r="G403" s="6">
        <v>315</v>
      </c>
      <c r="H403" s="6">
        <v>0</v>
      </c>
      <c r="I403" s="6">
        <v>35</v>
      </c>
      <c r="J403" s="6">
        <v>500</v>
      </c>
      <c r="K403" s="6">
        <v>0</v>
      </c>
      <c r="L403" s="6">
        <v>0</v>
      </c>
      <c r="M403" s="6" t="s">
        <v>128</v>
      </c>
    </row>
    <row r="404" spans="1:13" ht="29.25" customHeight="1" x14ac:dyDescent="0.25">
      <c r="A404" s="18"/>
      <c r="B404" s="63"/>
      <c r="C404" s="18"/>
      <c r="D404" s="19" t="s">
        <v>82</v>
      </c>
      <c r="E404" s="6">
        <v>3.5</v>
      </c>
      <c r="F404" s="6">
        <v>3.5</v>
      </c>
      <c r="G404" s="6">
        <v>0</v>
      </c>
      <c r="H404" s="6">
        <v>0</v>
      </c>
      <c r="I404" s="6">
        <v>3.5</v>
      </c>
      <c r="J404" s="6">
        <v>3.5</v>
      </c>
      <c r="K404" s="6">
        <v>0</v>
      </c>
      <c r="L404" s="6">
        <v>0</v>
      </c>
      <c r="M404" s="6"/>
    </row>
    <row r="405" spans="1:13" ht="45" x14ac:dyDescent="0.25">
      <c r="A405" s="18"/>
      <c r="B405" s="63"/>
      <c r="C405" s="20"/>
      <c r="D405" s="19" t="s">
        <v>318</v>
      </c>
      <c r="E405" s="6">
        <v>0</v>
      </c>
      <c r="F405" s="6">
        <v>118.4</v>
      </c>
      <c r="G405" s="6">
        <v>0</v>
      </c>
      <c r="H405" s="6">
        <v>118.4</v>
      </c>
      <c r="I405" s="6">
        <v>0</v>
      </c>
      <c r="J405" s="6">
        <v>0</v>
      </c>
      <c r="K405" s="6">
        <v>0</v>
      </c>
      <c r="L405" s="6">
        <v>0</v>
      </c>
      <c r="M405" s="6" t="s">
        <v>357</v>
      </c>
    </row>
    <row r="406" spans="1:13" ht="28.5" customHeight="1" x14ac:dyDescent="0.25">
      <c r="A406" s="18"/>
      <c r="B406" s="63"/>
      <c r="C406" s="14" t="s">
        <v>42</v>
      </c>
      <c r="D406" s="16" t="s">
        <v>16</v>
      </c>
      <c r="E406" s="24">
        <f>E407+E408+E409+E410</f>
        <v>0</v>
      </c>
      <c r="F406" s="24">
        <f t="shared" ref="F406:L406" si="125">F407+F408+F409+F410</f>
        <v>60.7</v>
      </c>
      <c r="G406" s="24">
        <f t="shared" si="125"/>
        <v>0</v>
      </c>
      <c r="H406" s="24">
        <f t="shared" si="125"/>
        <v>60.7</v>
      </c>
      <c r="I406" s="24">
        <f t="shared" si="125"/>
        <v>0</v>
      </c>
      <c r="J406" s="24">
        <f t="shared" si="125"/>
        <v>0</v>
      </c>
      <c r="K406" s="24">
        <f t="shared" si="125"/>
        <v>0</v>
      </c>
      <c r="L406" s="24">
        <f t="shared" si="125"/>
        <v>0</v>
      </c>
      <c r="M406" s="6"/>
    </row>
    <row r="407" spans="1:13" ht="28.5" customHeight="1" x14ac:dyDescent="0.25">
      <c r="A407" s="18"/>
      <c r="B407" s="63"/>
      <c r="C407" s="18"/>
      <c r="D407" s="40" t="s">
        <v>12</v>
      </c>
      <c r="E407" s="6">
        <v>0</v>
      </c>
      <c r="F407" s="6">
        <v>0</v>
      </c>
      <c r="G407" s="6">
        <v>0</v>
      </c>
      <c r="H407" s="6">
        <v>0</v>
      </c>
      <c r="I407" s="6">
        <v>0</v>
      </c>
      <c r="J407" s="6">
        <v>0</v>
      </c>
      <c r="K407" s="6">
        <v>0</v>
      </c>
      <c r="L407" s="6">
        <v>0</v>
      </c>
      <c r="M407" s="6"/>
    </row>
    <row r="408" spans="1:13" ht="28.5" customHeight="1" x14ac:dyDescent="0.25">
      <c r="A408" s="18"/>
      <c r="B408" s="63"/>
      <c r="C408" s="18"/>
      <c r="D408" s="19" t="s">
        <v>9</v>
      </c>
      <c r="E408" s="6">
        <v>0</v>
      </c>
      <c r="F408" s="6">
        <v>0</v>
      </c>
      <c r="G408" s="6">
        <v>0</v>
      </c>
      <c r="H408" s="6">
        <v>0</v>
      </c>
      <c r="I408" s="6">
        <v>0</v>
      </c>
      <c r="J408" s="6">
        <v>0</v>
      </c>
      <c r="K408" s="6">
        <v>0</v>
      </c>
      <c r="L408" s="6">
        <v>0</v>
      </c>
      <c r="M408" s="6"/>
    </row>
    <row r="409" spans="1:13" ht="41.25" customHeight="1" x14ac:dyDescent="0.25">
      <c r="A409" s="18"/>
      <c r="B409" s="63"/>
      <c r="C409" s="18"/>
      <c r="D409" s="19" t="s">
        <v>82</v>
      </c>
      <c r="E409" s="6">
        <v>0</v>
      </c>
      <c r="F409" s="6">
        <v>60.7</v>
      </c>
      <c r="G409" s="6">
        <v>0</v>
      </c>
      <c r="H409" s="6">
        <v>60.7</v>
      </c>
      <c r="I409" s="6">
        <v>0</v>
      </c>
      <c r="J409" s="6">
        <v>0</v>
      </c>
      <c r="K409" s="6">
        <v>0</v>
      </c>
      <c r="L409" s="6">
        <v>0</v>
      </c>
      <c r="M409" s="19" t="s">
        <v>205</v>
      </c>
    </row>
    <row r="410" spans="1:13" ht="28.5" customHeight="1" x14ac:dyDescent="0.25">
      <c r="A410" s="18"/>
      <c r="B410" s="63"/>
      <c r="C410" s="20"/>
      <c r="D410" s="19" t="s">
        <v>318</v>
      </c>
      <c r="E410" s="6">
        <v>0</v>
      </c>
      <c r="F410" s="6">
        <v>0</v>
      </c>
      <c r="G410" s="6">
        <v>0</v>
      </c>
      <c r="H410" s="6">
        <v>0</v>
      </c>
      <c r="I410" s="6">
        <v>0</v>
      </c>
      <c r="J410" s="6">
        <v>0</v>
      </c>
      <c r="K410" s="6">
        <v>0</v>
      </c>
      <c r="L410" s="6">
        <v>0</v>
      </c>
      <c r="M410" s="19"/>
    </row>
    <row r="411" spans="1:13" ht="45.75" customHeight="1" x14ac:dyDescent="0.25">
      <c r="A411" s="18"/>
      <c r="B411" s="63"/>
      <c r="C411" s="14" t="s">
        <v>50</v>
      </c>
      <c r="D411" s="16" t="s">
        <v>16</v>
      </c>
      <c r="E411" s="46">
        <f>E412+E413+E414+E415</f>
        <v>40</v>
      </c>
      <c r="F411" s="46">
        <f t="shared" ref="F411:L411" si="126">F412+F413+F414+F415</f>
        <v>91.3</v>
      </c>
      <c r="G411" s="46">
        <f t="shared" si="126"/>
        <v>0</v>
      </c>
      <c r="H411" s="46">
        <f t="shared" si="126"/>
        <v>0</v>
      </c>
      <c r="I411" s="46">
        <f t="shared" si="126"/>
        <v>40</v>
      </c>
      <c r="J411" s="46">
        <f t="shared" si="126"/>
        <v>91.3</v>
      </c>
      <c r="K411" s="46">
        <f t="shared" si="126"/>
        <v>0</v>
      </c>
      <c r="L411" s="46">
        <f t="shared" si="126"/>
        <v>0</v>
      </c>
      <c r="M411" s="6"/>
    </row>
    <row r="412" spans="1:13" ht="43.5" customHeight="1" x14ac:dyDescent="0.25">
      <c r="A412" s="18"/>
      <c r="B412" s="63"/>
      <c r="C412" s="18"/>
      <c r="D412" s="40" t="s">
        <v>12</v>
      </c>
      <c r="E412" s="6">
        <f>+G412+I412+K412</f>
        <v>20</v>
      </c>
      <c r="F412" s="6">
        <f>+H412+J412+L412</f>
        <v>20</v>
      </c>
      <c r="G412" s="19">
        <v>0</v>
      </c>
      <c r="H412" s="19">
        <v>0</v>
      </c>
      <c r="I412" s="19">
        <v>20</v>
      </c>
      <c r="J412" s="19">
        <v>20</v>
      </c>
      <c r="K412" s="19">
        <v>0</v>
      </c>
      <c r="L412" s="19">
        <v>0</v>
      </c>
      <c r="M412" s="6" t="s">
        <v>129</v>
      </c>
    </row>
    <row r="413" spans="1:13" ht="43.5" customHeight="1" x14ac:dyDescent="0.25">
      <c r="A413" s="18"/>
      <c r="B413" s="63"/>
      <c r="C413" s="18"/>
      <c r="D413" s="19" t="s">
        <v>9</v>
      </c>
      <c r="E413" s="6">
        <f>+G413+I413+K413</f>
        <v>20</v>
      </c>
      <c r="F413" s="6">
        <f>+H413+J413+L413</f>
        <v>71.3</v>
      </c>
      <c r="G413" s="19">
        <v>0</v>
      </c>
      <c r="H413" s="19">
        <v>0</v>
      </c>
      <c r="I413" s="19">
        <v>20</v>
      </c>
      <c r="J413" s="19">
        <v>71.3</v>
      </c>
      <c r="K413" s="19">
        <v>0</v>
      </c>
      <c r="L413" s="19">
        <v>0</v>
      </c>
      <c r="M413" s="6" t="s">
        <v>130</v>
      </c>
    </row>
    <row r="414" spans="1:13" ht="43.5" customHeight="1" x14ac:dyDescent="0.25">
      <c r="A414" s="18"/>
      <c r="B414" s="63"/>
      <c r="C414" s="18"/>
      <c r="D414" s="19" t="s">
        <v>82</v>
      </c>
      <c r="E414" s="6">
        <v>0</v>
      </c>
      <c r="F414" s="6">
        <v>0</v>
      </c>
      <c r="G414" s="19">
        <v>0</v>
      </c>
      <c r="H414" s="19">
        <v>0</v>
      </c>
      <c r="I414" s="19">
        <v>0</v>
      </c>
      <c r="J414" s="19">
        <v>0</v>
      </c>
      <c r="K414" s="19">
        <v>0</v>
      </c>
      <c r="L414" s="19">
        <v>0</v>
      </c>
      <c r="M414" s="6"/>
    </row>
    <row r="415" spans="1:13" ht="43.5" customHeight="1" x14ac:dyDescent="0.25">
      <c r="A415" s="20"/>
      <c r="B415" s="64"/>
      <c r="C415" s="20"/>
      <c r="D415" s="19" t="s">
        <v>318</v>
      </c>
      <c r="E415" s="6">
        <v>0</v>
      </c>
      <c r="F415" s="6">
        <v>0</v>
      </c>
      <c r="G415" s="19">
        <v>0</v>
      </c>
      <c r="H415" s="19">
        <v>0</v>
      </c>
      <c r="I415" s="19">
        <v>0</v>
      </c>
      <c r="J415" s="19">
        <v>0</v>
      </c>
      <c r="K415" s="19">
        <v>0</v>
      </c>
      <c r="L415" s="19">
        <v>0</v>
      </c>
      <c r="M415" s="6"/>
    </row>
    <row r="416" spans="1:13" ht="36" customHeight="1" x14ac:dyDescent="0.25">
      <c r="A416" s="14" t="s">
        <v>19</v>
      </c>
      <c r="B416" s="53" t="s">
        <v>131</v>
      </c>
      <c r="C416" s="14"/>
      <c r="D416" s="16" t="s">
        <v>271</v>
      </c>
      <c r="E416" s="104">
        <f>E421+E426+E431+E436+E441</f>
        <v>13687</v>
      </c>
      <c r="F416" s="104">
        <f t="shared" ref="F416:L416" si="127">F421+F426+F431+F436+F441</f>
        <v>12768.100000000002</v>
      </c>
      <c r="G416" s="104">
        <f t="shared" si="127"/>
        <v>5000</v>
      </c>
      <c r="H416" s="104">
        <f t="shared" si="127"/>
        <v>2239.3000000000002</v>
      </c>
      <c r="I416" s="104">
        <f t="shared" si="127"/>
        <v>8687</v>
      </c>
      <c r="J416" s="104">
        <f t="shared" si="127"/>
        <v>10528.800000000001</v>
      </c>
      <c r="K416" s="104">
        <f t="shared" si="127"/>
        <v>0</v>
      </c>
      <c r="L416" s="104">
        <f t="shared" si="127"/>
        <v>0</v>
      </c>
      <c r="M416" s="106"/>
    </row>
    <row r="417" spans="1:13" ht="45.75" customHeight="1" x14ac:dyDescent="0.25">
      <c r="A417" s="18"/>
      <c r="B417" s="63"/>
      <c r="C417" s="18"/>
      <c r="D417" s="40" t="s">
        <v>12</v>
      </c>
      <c r="E417" s="106">
        <f t="shared" ref="E417:L420" si="128">E422+E427+E432+E437+E442</f>
        <v>2545</v>
      </c>
      <c r="F417" s="106">
        <f t="shared" si="128"/>
        <v>2577</v>
      </c>
      <c r="G417" s="106">
        <f t="shared" si="128"/>
        <v>2000</v>
      </c>
      <c r="H417" s="106">
        <f t="shared" si="128"/>
        <v>2000</v>
      </c>
      <c r="I417" s="106">
        <f t="shared" si="128"/>
        <v>545</v>
      </c>
      <c r="J417" s="106">
        <f t="shared" si="128"/>
        <v>577</v>
      </c>
      <c r="K417" s="106">
        <f t="shared" si="128"/>
        <v>0</v>
      </c>
      <c r="L417" s="106">
        <f t="shared" si="128"/>
        <v>0</v>
      </c>
      <c r="M417" s="6"/>
    </row>
    <row r="418" spans="1:13" ht="45.75" customHeight="1" x14ac:dyDescent="0.25">
      <c r="A418" s="18"/>
      <c r="B418" s="63"/>
      <c r="C418" s="18"/>
      <c r="D418" s="19" t="s">
        <v>9</v>
      </c>
      <c r="E418" s="106">
        <f t="shared" si="128"/>
        <v>3330</v>
      </c>
      <c r="F418" s="106">
        <f t="shared" si="128"/>
        <v>529.5</v>
      </c>
      <c r="G418" s="106">
        <f t="shared" si="128"/>
        <v>2500</v>
      </c>
      <c r="H418" s="106">
        <f t="shared" si="128"/>
        <v>0</v>
      </c>
      <c r="I418" s="106">
        <f t="shared" si="128"/>
        <v>830</v>
      </c>
      <c r="J418" s="106">
        <f t="shared" si="128"/>
        <v>529.5</v>
      </c>
      <c r="K418" s="106">
        <f t="shared" si="128"/>
        <v>0</v>
      </c>
      <c r="L418" s="106">
        <f t="shared" si="128"/>
        <v>0</v>
      </c>
      <c r="M418" s="6"/>
    </row>
    <row r="419" spans="1:13" ht="45.75" customHeight="1" x14ac:dyDescent="0.25">
      <c r="A419" s="18"/>
      <c r="B419" s="63"/>
      <c r="C419" s="18"/>
      <c r="D419" s="19" t="s">
        <v>82</v>
      </c>
      <c r="E419" s="106">
        <f t="shared" si="128"/>
        <v>3859.4</v>
      </c>
      <c r="F419" s="106">
        <f t="shared" si="128"/>
        <v>4767.2</v>
      </c>
      <c r="G419" s="106">
        <f t="shared" si="128"/>
        <v>300</v>
      </c>
      <c r="H419" s="106">
        <f t="shared" si="128"/>
        <v>239.3</v>
      </c>
      <c r="I419" s="106">
        <f t="shared" si="128"/>
        <v>3559.4</v>
      </c>
      <c r="J419" s="106">
        <f t="shared" si="128"/>
        <v>4527.8999999999996</v>
      </c>
      <c r="K419" s="106">
        <f t="shared" si="128"/>
        <v>0</v>
      </c>
      <c r="L419" s="106">
        <f t="shared" si="128"/>
        <v>0</v>
      </c>
      <c r="M419" s="6"/>
    </row>
    <row r="420" spans="1:13" ht="45.75" customHeight="1" x14ac:dyDescent="0.25">
      <c r="A420" s="18"/>
      <c r="B420" s="63"/>
      <c r="C420" s="20"/>
      <c r="D420" s="19" t="s">
        <v>318</v>
      </c>
      <c r="E420" s="106">
        <f>E425+E430+E435+E440+E445</f>
        <v>3952.6</v>
      </c>
      <c r="F420" s="106">
        <f t="shared" si="128"/>
        <v>4894.4000000000005</v>
      </c>
      <c r="G420" s="106">
        <f t="shared" si="128"/>
        <v>200</v>
      </c>
      <c r="H420" s="106">
        <f t="shared" si="128"/>
        <v>0</v>
      </c>
      <c r="I420" s="106">
        <f t="shared" si="128"/>
        <v>3752.6</v>
      </c>
      <c r="J420" s="106">
        <f t="shared" si="128"/>
        <v>4894.4000000000005</v>
      </c>
      <c r="K420" s="106">
        <f t="shared" si="128"/>
        <v>0</v>
      </c>
      <c r="L420" s="106">
        <f t="shared" si="128"/>
        <v>0</v>
      </c>
      <c r="M420" s="6"/>
    </row>
    <row r="421" spans="1:13" ht="23.25" customHeight="1" x14ac:dyDescent="0.25">
      <c r="A421" s="18"/>
      <c r="B421" s="63"/>
      <c r="C421" s="14" t="s">
        <v>43</v>
      </c>
      <c r="D421" s="16" t="s">
        <v>16</v>
      </c>
      <c r="E421" s="46">
        <f>E422+E423+E424+E425</f>
        <v>12272</v>
      </c>
      <c r="F421" s="46">
        <f t="shared" ref="F421:L421" si="129">F422+F423+F424+F425</f>
        <v>9807.4000000000015</v>
      </c>
      <c r="G421" s="46">
        <f t="shared" si="129"/>
        <v>4200</v>
      </c>
      <c r="H421" s="46">
        <f t="shared" si="129"/>
        <v>1800</v>
      </c>
      <c r="I421" s="46">
        <f t="shared" si="129"/>
        <v>8072</v>
      </c>
      <c r="J421" s="46">
        <f t="shared" si="129"/>
        <v>8007.4</v>
      </c>
      <c r="K421" s="46">
        <f t="shared" si="129"/>
        <v>0</v>
      </c>
      <c r="L421" s="46">
        <f t="shared" si="129"/>
        <v>0</v>
      </c>
      <c r="M421" s="6"/>
    </row>
    <row r="422" spans="1:13" ht="36.75" customHeight="1" x14ac:dyDescent="0.25">
      <c r="A422" s="18"/>
      <c r="B422" s="63"/>
      <c r="C422" s="18"/>
      <c r="D422" s="40" t="s">
        <v>12</v>
      </c>
      <c r="E422" s="6">
        <f>+G422+I422+K422</f>
        <v>2160</v>
      </c>
      <c r="F422" s="6">
        <f>+H422+J422+L422</f>
        <v>2160</v>
      </c>
      <c r="G422" s="1">
        <v>1800</v>
      </c>
      <c r="H422" s="1">
        <v>1800</v>
      </c>
      <c r="I422" s="1">
        <v>360</v>
      </c>
      <c r="J422" s="1">
        <v>360</v>
      </c>
      <c r="K422" s="6">
        <v>0</v>
      </c>
      <c r="L422" s="6">
        <v>0</v>
      </c>
      <c r="M422" s="6" t="s">
        <v>132</v>
      </c>
    </row>
    <row r="423" spans="1:13" ht="56.25" customHeight="1" x14ac:dyDescent="0.25">
      <c r="A423" s="18"/>
      <c r="B423" s="63"/>
      <c r="C423" s="18"/>
      <c r="D423" s="19" t="s">
        <v>9</v>
      </c>
      <c r="E423" s="6">
        <f>+G423+I423+K423</f>
        <v>3000</v>
      </c>
      <c r="F423" s="6">
        <f>+H423+J423+L423</f>
        <v>0</v>
      </c>
      <c r="G423" s="19">
        <v>2400</v>
      </c>
      <c r="H423" s="19">
        <v>0</v>
      </c>
      <c r="I423" s="19">
        <v>600</v>
      </c>
      <c r="J423" s="19">
        <v>0</v>
      </c>
      <c r="K423" s="19">
        <v>0</v>
      </c>
      <c r="L423" s="19">
        <v>0</v>
      </c>
      <c r="M423" s="6" t="s">
        <v>198</v>
      </c>
    </row>
    <row r="424" spans="1:13" ht="43.5" customHeight="1" x14ac:dyDescent="0.25">
      <c r="A424" s="18"/>
      <c r="B424" s="63"/>
      <c r="C424" s="18"/>
      <c r="D424" s="19" t="s">
        <v>82</v>
      </c>
      <c r="E424" s="6">
        <v>3459.4</v>
      </c>
      <c r="F424" s="6">
        <v>3370.1</v>
      </c>
      <c r="G424" s="19">
        <v>0</v>
      </c>
      <c r="H424" s="19">
        <v>0</v>
      </c>
      <c r="I424" s="19">
        <v>3459.4</v>
      </c>
      <c r="J424" s="19">
        <v>3370.1</v>
      </c>
      <c r="K424" s="19">
        <v>0</v>
      </c>
      <c r="L424" s="19">
        <v>0</v>
      </c>
      <c r="M424" s="6" t="s">
        <v>269</v>
      </c>
    </row>
    <row r="425" spans="1:13" ht="73.5" customHeight="1" x14ac:dyDescent="0.25">
      <c r="A425" s="18"/>
      <c r="B425" s="63"/>
      <c r="C425" s="20"/>
      <c r="D425" s="19" t="s">
        <v>318</v>
      </c>
      <c r="E425" s="6">
        <v>3652.6</v>
      </c>
      <c r="F425" s="6">
        <v>4277.3</v>
      </c>
      <c r="G425" s="19">
        <v>0</v>
      </c>
      <c r="H425" s="19">
        <v>0</v>
      </c>
      <c r="I425" s="19">
        <v>3652.6</v>
      </c>
      <c r="J425" s="19">
        <v>4277.3</v>
      </c>
      <c r="K425" s="19">
        <v>0</v>
      </c>
      <c r="L425" s="19">
        <v>0</v>
      </c>
      <c r="M425" s="6" t="s">
        <v>269</v>
      </c>
    </row>
    <row r="426" spans="1:13" ht="37.5" customHeight="1" x14ac:dyDescent="0.25">
      <c r="A426" s="18"/>
      <c r="B426" s="63"/>
      <c r="C426" s="14" t="s">
        <v>42</v>
      </c>
      <c r="D426" s="16" t="s">
        <v>16</v>
      </c>
      <c r="E426" s="94">
        <f>E427+E428+E429+E430</f>
        <v>1150</v>
      </c>
      <c r="F426" s="94">
        <f t="shared" ref="F426:L426" si="130">F427+F428+F429+F430</f>
        <v>1198</v>
      </c>
      <c r="G426" s="94">
        <f t="shared" si="130"/>
        <v>800</v>
      </c>
      <c r="H426" s="94">
        <f t="shared" si="130"/>
        <v>439.3</v>
      </c>
      <c r="I426" s="94">
        <f t="shared" si="130"/>
        <v>350</v>
      </c>
      <c r="J426" s="94">
        <f t="shared" si="130"/>
        <v>758.7</v>
      </c>
      <c r="K426" s="94">
        <f t="shared" si="130"/>
        <v>0</v>
      </c>
      <c r="L426" s="94">
        <f t="shared" si="130"/>
        <v>0</v>
      </c>
      <c r="M426" s="6"/>
    </row>
    <row r="427" spans="1:13" ht="54.75" customHeight="1" x14ac:dyDescent="0.25">
      <c r="A427" s="18"/>
      <c r="B427" s="63"/>
      <c r="C427" s="18"/>
      <c r="D427" s="40" t="s">
        <v>12</v>
      </c>
      <c r="E427" s="6">
        <f>+G427+I427+K427</f>
        <v>350</v>
      </c>
      <c r="F427" s="6">
        <f>+H427+J427+L427</f>
        <v>350</v>
      </c>
      <c r="G427" s="19">
        <v>200</v>
      </c>
      <c r="H427" s="19">
        <v>200</v>
      </c>
      <c r="I427" s="19">
        <v>150</v>
      </c>
      <c r="J427" s="19">
        <v>150</v>
      </c>
      <c r="K427" s="19">
        <v>0</v>
      </c>
      <c r="L427" s="19">
        <v>0</v>
      </c>
      <c r="M427" s="6" t="s">
        <v>133</v>
      </c>
    </row>
    <row r="428" spans="1:13" ht="75" customHeight="1" x14ac:dyDescent="0.25">
      <c r="A428" s="18"/>
      <c r="B428" s="63"/>
      <c r="C428" s="18"/>
      <c r="D428" s="19" t="s">
        <v>9</v>
      </c>
      <c r="E428" s="6">
        <v>200</v>
      </c>
      <c r="F428" s="6">
        <f>+H428+J428+L428</f>
        <v>208.9</v>
      </c>
      <c r="G428" s="19">
        <v>100</v>
      </c>
      <c r="H428" s="19">
        <v>0</v>
      </c>
      <c r="I428" s="19">
        <v>100</v>
      </c>
      <c r="J428" s="19">
        <v>208.9</v>
      </c>
      <c r="K428" s="19">
        <v>0</v>
      </c>
      <c r="L428" s="19">
        <v>0</v>
      </c>
      <c r="M428" s="6" t="s">
        <v>134</v>
      </c>
    </row>
    <row r="429" spans="1:13" ht="45.75" customHeight="1" x14ac:dyDescent="0.25">
      <c r="A429" s="18"/>
      <c r="B429" s="63"/>
      <c r="C429" s="18"/>
      <c r="D429" s="19" t="s">
        <v>82</v>
      </c>
      <c r="E429" s="6">
        <v>350</v>
      </c>
      <c r="F429" s="6">
        <v>252.1</v>
      </c>
      <c r="G429" s="19">
        <v>300</v>
      </c>
      <c r="H429" s="19">
        <v>239.3</v>
      </c>
      <c r="I429" s="19">
        <v>50</v>
      </c>
      <c r="J429" s="19">
        <v>12.8</v>
      </c>
      <c r="K429" s="19">
        <v>0</v>
      </c>
      <c r="L429" s="19">
        <v>0</v>
      </c>
      <c r="M429" s="6" t="s">
        <v>204</v>
      </c>
    </row>
    <row r="430" spans="1:13" ht="89.25" customHeight="1" x14ac:dyDescent="0.25">
      <c r="A430" s="18"/>
      <c r="B430" s="63"/>
      <c r="C430" s="20"/>
      <c r="D430" s="19" t="s">
        <v>318</v>
      </c>
      <c r="E430" s="6">
        <v>250</v>
      </c>
      <c r="F430" s="6">
        <v>387</v>
      </c>
      <c r="G430" s="19">
        <v>200</v>
      </c>
      <c r="H430" s="19">
        <v>0</v>
      </c>
      <c r="I430" s="19">
        <v>50</v>
      </c>
      <c r="J430" s="19">
        <v>387</v>
      </c>
      <c r="K430" s="19">
        <v>0</v>
      </c>
      <c r="L430" s="19">
        <v>0</v>
      </c>
      <c r="M430" s="6" t="s">
        <v>358</v>
      </c>
    </row>
    <row r="431" spans="1:13" ht="33.75" customHeight="1" x14ac:dyDescent="0.25">
      <c r="A431" s="18"/>
      <c r="B431" s="63"/>
      <c r="C431" s="14" t="s">
        <v>135</v>
      </c>
      <c r="D431" s="16" t="s">
        <v>16</v>
      </c>
      <c r="E431" s="94">
        <f>E432+E433+E434+E435</f>
        <v>65</v>
      </c>
      <c r="F431" s="46">
        <f t="shared" ref="F431:L431" si="131">F432+F433+F434+F435</f>
        <v>517.6</v>
      </c>
      <c r="G431" s="94">
        <f t="shared" si="131"/>
        <v>0</v>
      </c>
      <c r="H431" s="94">
        <f t="shared" si="131"/>
        <v>0</v>
      </c>
      <c r="I431" s="94">
        <f t="shared" si="131"/>
        <v>65</v>
      </c>
      <c r="J431" s="46">
        <f t="shared" si="131"/>
        <v>517.6</v>
      </c>
      <c r="K431" s="94">
        <f t="shared" si="131"/>
        <v>0</v>
      </c>
      <c r="L431" s="94">
        <f t="shared" si="131"/>
        <v>0</v>
      </c>
      <c r="M431" s="94"/>
    </row>
    <row r="432" spans="1:13" ht="30.75" customHeight="1" x14ac:dyDescent="0.25">
      <c r="A432" s="18"/>
      <c r="B432" s="63"/>
      <c r="C432" s="18"/>
      <c r="D432" s="40" t="s">
        <v>12</v>
      </c>
      <c r="E432" s="6">
        <f>+G432+I432+K432</f>
        <v>35</v>
      </c>
      <c r="F432" s="6">
        <f>+H432+J432+L432</f>
        <v>67</v>
      </c>
      <c r="G432" s="19">
        <v>0</v>
      </c>
      <c r="H432" s="19">
        <v>0</v>
      </c>
      <c r="I432" s="19">
        <v>35</v>
      </c>
      <c r="J432" s="6">
        <v>67</v>
      </c>
      <c r="K432" s="19">
        <v>0</v>
      </c>
      <c r="L432" s="19">
        <v>0</v>
      </c>
      <c r="M432" s="6" t="s">
        <v>207</v>
      </c>
    </row>
    <row r="433" spans="1:13" ht="30.75" customHeight="1" x14ac:dyDescent="0.25">
      <c r="A433" s="18"/>
      <c r="B433" s="63"/>
      <c r="C433" s="18"/>
      <c r="D433" s="19" t="s">
        <v>9</v>
      </c>
      <c r="E433" s="6">
        <f>+G433+I433+K433</f>
        <v>30</v>
      </c>
      <c r="F433" s="6">
        <f>+H433+J433+L433</f>
        <v>80.599999999999994</v>
      </c>
      <c r="G433" s="19">
        <v>0</v>
      </c>
      <c r="H433" s="19">
        <v>0</v>
      </c>
      <c r="I433" s="19">
        <v>30</v>
      </c>
      <c r="J433" s="6">
        <v>80.599999999999994</v>
      </c>
      <c r="K433" s="19">
        <v>0</v>
      </c>
      <c r="L433" s="19">
        <v>0</v>
      </c>
      <c r="M433" s="6" t="s">
        <v>208</v>
      </c>
    </row>
    <row r="434" spans="1:13" ht="45" customHeight="1" x14ac:dyDescent="0.25">
      <c r="A434" s="18"/>
      <c r="B434" s="63"/>
      <c r="C434" s="18"/>
      <c r="D434" s="19" t="s">
        <v>82</v>
      </c>
      <c r="E434" s="6">
        <v>0</v>
      </c>
      <c r="F434" s="6">
        <v>195</v>
      </c>
      <c r="G434" s="19">
        <v>0</v>
      </c>
      <c r="H434" s="19">
        <v>0</v>
      </c>
      <c r="I434" s="19">
        <v>0</v>
      </c>
      <c r="J434" s="6">
        <v>195</v>
      </c>
      <c r="K434" s="19">
        <v>0</v>
      </c>
      <c r="L434" s="19">
        <v>0</v>
      </c>
      <c r="M434" s="6" t="s">
        <v>206</v>
      </c>
    </row>
    <row r="435" spans="1:13" ht="30" x14ac:dyDescent="0.25">
      <c r="A435" s="18"/>
      <c r="B435" s="63"/>
      <c r="C435" s="20"/>
      <c r="D435" s="19" t="s">
        <v>318</v>
      </c>
      <c r="E435" s="6">
        <v>0</v>
      </c>
      <c r="F435" s="6">
        <v>175</v>
      </c>
      <c r="G435" s="19">
        <v>0</v>
      </c>
      <c r="H435" s="19">
        <v>0</v>
      </c>
      <c r="I435" s="19">
        <v>0</v>
      </c>
      <c r="J435" s="6">
        <v>175</v>
      </c>
      <c r="K435" s="19">
        <v>0</v>
      </c>
      <c r="L435" s="19">
        <v>0</v>
      </c>
      <c r="M435" s="6" t="s">
        <v>359</v>
      </c>
    </row>
    <row r="436" spans="1:13" ht="34.5" customHeight="1" x14ac:dyDescent="0.25">
      <c r="A436" s="18"/>
      <c r="B436" s="63"/>
      <c r="C436" s="14" t="s">
        <v>37</v>
      </c>
      <c r="D436" s="16" t="s">
        <v>16</v>
      </c>
      <c r="E436" s="24">
        <f>E437+E438+E439+E440</f>
        <v>0</v>
      </c>
      <c r="F436" s="24">
        <f t="shared" ref="F436:L436" si="132">F437+F438+F439+F440</f>
        <v>950</v>
      </c>
      <c r="G436" s="24">
        <f t="shared" si="132"/>
        <v>0</v>
      </c>
      <c r="H436" s="24">
        <f t="shared" si="132"/>
        <v>0</v>
      </c>
      <c r="I436" s="24">
        <f t="shared" si="132"/>
        <v>0</v>
      </c>
      <c r="J436" s="24">
        <f t="shared" si="132"/>
        <v>950</v>
      </c>
      <c r="K436" s="24">
        <f t="shared" si="132"/>
        <v>0</v>
      </c>
      <c r="L436" s="24">
        <f t="shared" si="132"/>
        <v>0</v>
      </c>
      <c r="M436" s="6"/>
    </row>
    <row r="437" spans="1:13" ht="21.75" customHeight="1" x14ac:dyDescent="0.25">
      <c r="A437" s="18"/>
      <c r="B437" s="63"/>
      <c r="C437" s="18"/>
      <c r="D437" s="40" t="s">
        <v>12</v>
      </c>
      <c r="E437" s="6">
        <v>0</v>
      </c>
      <c r="F437" s="6">
        <v>0</v>
      </c>
      <c r="G437" s="19">
        <v>0</v>
      </c>
      <c r="H437" s="19">
        <v>0</v>
      </c>
      <c r="I437" s="19">
        <v>0</v>
      </c>
      <c r="J437" s="6">
        <v>0</v>
      </c>
      <c r="K437" s="19">
        <v>0</v>
      </c>
      <c r="L437" s="19">
        <v>0</v>
      </c>
      <c r="M437" s="6"/>
    </row>
    <row r="438" spans="1:13" ht="21.75" customHeight="1" x14ac:dyDescent="0.25">
      <c r="A438" s="18"/>
      <c r="B438" s="63"/>
      <c r="C438" s="18"/>
      <c r="D438" s="19" t="s">
        <v>9</v>
      </c>
      <c r="E438" s="6">
        <v>0</v>
      </c>
      <c r="F438" s="6">
        <v>0</v>
      </c>
      <c r="G438" s="19">
        <v>0</v>
      </c>
      <c r="H438" s="19">
        <v>0</v>
      </c>
      <c r="I438" s="19">
        <v>0</v>
      </c>
      <c r="J438" s="6">
        <v>0</v>
      </c>
      <c r="K438" s="19">
        <v>0</v>
      </c>
      <c r="L438" s="19">
        <v>0</v>
      </c>
      <c r="M438" s="6"/>
    </row>
    <row r="439" spans="1:13" ht="64.5" customHeight="1" x14ac:dyDescent="0.25">
      <c r="A439" s="18"/>
      <c r="B439" s="63"/>
      <c r="C439" s="18"/>
      <c r="D439" s="19" t="s">
        <v>82</v>
      </c>
      <c r="E439" s="6">
        <v>0</v>
      </c>
      <c r="F439" s="6">
        <v>950</v>
      </c>
      <c r="G439" s="19">
        <v>0</v>
      </c>
      <c r="H439" s="19">
        <v>0</v>
      </c>
      <c r="I439" s="19">
        <v>0</v>
      </c>
      <c r="J439" s="6">
        <v>950</v>
      </c>
      <c r="K439" s="19">
        <v>0</v>
      </c>
      <c r="L439" s="19">
        <v>0</v>
      </c>
      <c r="M439" s="6" t="s">
        <v>270</v>
      </c>
    </row>
    <row r="440" spans="1:13" ht="25.5" customHeight="1" x14ac:dyDescent="0.25">
      <c r="A440" s="18"/>
      <c r="B440" s="63"/>
      <c r="C440" s="20"/>
      <c r="D440" s="19" t="s">
        <v>318</v>
      </c>
      <c r="E440" s="6">
        <v>0</v>
      </c>
      <c r="F440" s="6">
        <v>0</v>
      </c>
      <c r="G440" s="19">
        <v>0</v>
      </c>
      <c r="H440" s="19">
        <v>0</v>
      </c>
      <c r="I440" s="19">
        <v>0</v>
      </c>
      <c r="J440" s="6">
        <v>0</v>
      </c>
      <c r="K440" s="19">
        <v>0</v>
      </c>
      <c r="L440" s="19">
        <v>0</v>
      </c>
      <c r="M440" s="6"/>
    </row>
    <row r="441" spans="1:13" ht="34.5" customHeight="1" x14ac:dyDescent="0.25">
      <c r="A441" s="18"/>
      <c r="B441" s="63"/>
      <c r="C441" s="14" t="s">
        <v>50</v>
      </c>
      <c r="D441" s="16" t="s">
        <v>16</v>
      </c>
      <c r="E441" s="94">
        <f>E442+E443+E444+E445</f>
        <v>200</v>
      </c>
      <c r="F441" s="94">
        <f t="shared" ref="F441:L441" si="133">F442+F443+F444+F445</f>
        <v>295.10000000000002</v>
      </c>
      <c r="G441" s="94">
        <f t="shared" si="133"/>
        <v>0</v>
      </c>
      <c r="H441" s="94">
        <f t="shared" si="133"/>
        <v>0</v>
      </c>
      <c r="I441" s="94">
        <f t="shared" si="133"/>
        <v>200</v>
      </c>
      <c r="J441" s="94">
        <f t="shared" si="133"/>
        <v>295.10000000000002</v>
      </c>
      <c r="K441" s="94">
        <f t="shared" si="133"/>
        <v>0</v>
      </c>
      <c r="L441" s="94">
        <f t="shared" si="133"/>
        <v>0</v>
      </c>
      <c r="M441" s="6"/>
    </row>
    <row r="442" spans="1:13" ht="46.5" customHeight="1" x14ac:dyDescent="0.25">
      <c r="A442" s="18"/>
      <c r="B442" s="63"/>
      <c r="C442" s="18"/>
      <c r="D442" s="40" t="s">
        <v>12</v>
      </c>
      <c r="E442" s="6">
        <f>+G442+I442+K442</f>
        <v>0</v>
      </c>
      <c r="F442" s="6">
        <f>+H442+J442+L442</f>
        <v>0</v>
      </c>
      <c r="G442" s="19">
        <v>0</v>
      </c>
      <c r="H442" s="19">
        <v>0</v>
      </c>
      <c r="I442" s="19">
        <v>0</v>
      </c>
      <c r="J442" s="19">
        <v>0</v>
      </c>
      <c r="K442" s="19">
        <v>0</v>
      </c>
      <c r="L442" s="19">
        <v>0</v>
      </c>
      <c r="M442" s="6"/>
    </row>
    <row r="443" spans="1:13" ht="21.75" customHeight="1" x14ac:dyDescent="0.25">
      <c r="A443" s="18"/>
      <c r="B443" s="63"/>
      <c r="C443" s="18"/>
      <c r="D443" s="19" t="s">
        <v>9</v>
      </c>
      <c r="E443" s="6">
        <f>+G443+I443+K443</f>
        <v>100</v>
      </c>
      <c r="F443" s="6">
        <f>+H443+J443+L443</f>
        <v>240</v>
      </c>
      <c r="G443" s="19">
        <v>0</v>
      </c>
      <c r="H443" s="19">
        <v>0</v>
      </c>
      <c r="I443" s="19">
        <v>100</v>
      </c>
      <c r="J443" s="19">
        <v>240</v>
      </c>
      <c r="K443" s="19">
        <v>0</v>
      </c>
      <c r="L443" s="19">
        <v>0</v>
      </c>
      <c r="M443" s="6" t="s">
        <v>136</v>
      </c>
    </row>
    <row r="444" spans="1:13" ht="21.75" customHeight="1" x14ac:dyDescent="0.25">
      <c r="A444" s="18"/>
      <c r="B444" s="63"/>
      <c r="C444" s="18"/>
      <c r="D444" s="19" t="s">
        <v>82</v>
      </c>
      <c r="E444" s="6">
        <v>50</v>
      </c>
      <c r="F444" s="6">
        <v>0</v>
      </c>
      <c r="G444" s="19">
        <v>0</v>
      </c>
      <c r="H444" s="19">
        <v>0</v>
      </c>
      <c r="I444" s="19">
        <v>50</v>
      </c>
      <c r="J444" s="19">
        <v>0</v>
      </c>
      <c r="K444" s="19">
        <v>0</v>
      </c>
      <c r="L444" s="19">
        <v>0</v>
      </c>
      <c r="M444" s="6"/>
    </row>
    <row r="445" spans="1:13" ht="63" customHeight="1" x14ac:dyDescent="0.25">
      <c r="A445" s="20"/>
      <c r="B445" s="64"/>
      <c r="C445" s="20"/>
      <c r="D445" s="19" t="s">
        <v>318</v>
      </c>
      <c r="E445" s="6">
        <v>50</v>
      </c>
      <c r="F445" s="6">
        <v>55.1</v>
      </c>
      <c r="G445" s="19">
        <v>0</v>
      </c>
      <c r="H445" s="19">
        <v>0</v>
      </c>
      <c r="I445" s="19">
        <v>50</v>
      </c>
      <c r="J445" s="19">
        <v>55.1</v>
      </c>
      <c r="K445" s="19">
        <v>0</v>
      </c>
      <c r="L445" s="19">
        <v>0</v>
      </c>
      <c r="M445" s="6" t="s">
        <v>331</v>
      </c>
    </row>
    <row r="446" spans="1:13" ht="28.5" x14ac:dyDescent="0.25">
      <c r="A446" s="11" t="s">
        <v>20</v>
      </c>
      <c r="B446" s="17" t="s">
        <v>382</v>
      </c>
      <c r="C446" s="11" t="s">
        <v>43</v>
      </c>
      <c r="D446" s="16" t="s">
        <v>274</v>
      </c>
      <c r="E446" s="24">
        <f>E447+E448+E449+E450</f>
        <v>1215.2</v>
      </c>
      <c r="F446" s="24">
        <f t="shared" ref="F446:L446" si="134">F447+F448+F449+F450</f>
        <v>1444.6000000000001</v>
      </c>
      <c r="G446" s="24">
        <f t="shared" si="134"/>
        <v>0</v>
      </c>
      <c r="H446" s="24">
        <f t="shared" si="134"/>
        <v>0</v>
      </c>
      <c r="I446" s="24">
        <f t="shared" si="134"/>
        <v>1215.2</v>
      </c>
      <c r="J446" s="24">
        <f t="shared" si="134"/>
        <v>1444.6000000000001</v>
      </c>
      <c r="K446" s="24">
        <f t="shared" si="134"/>
        <v>0</v>
      </c>
      <c r="L446" s="24">
        <f t="shared" si="134"/>
        <v>0</v>
      </c>
      <c r="M446" s="6"/>
    </row>
    <row r="447" spans="1:13" x14ac:dyDescent="0.25">
      <c r="A447" s="11"/>
      <c r="B447" s="17"/>
      <c r="C447" s="11"/>
      <c r="D447" s="19" t="s">
        <v>12</v>
      </c>
      <c r="E447" s="6">
        <v>0</v>
      </c>
      <c r="F447" s="6">
        <v>0</v>
      </c>
      <c r="G447" s="6">
        <v>0</v>
      </c>
      <c r="H447" s="6">
        <v>0</v>
      </c>
      <c r="I447" s="6">
        <v>0</v>
      </c>
      <c r="J447" s="6">
        <v>0</v>
      </c>
      <c r="K447" s="6">
        <v>0</v>
      </c>
      <c r="L447" s="6">
        <v>0</v>
      </c>
      <c r="M447" s="6"/>
    </row>
    <row r="448" spans="1:13" x14ac:dyDescent="0.25">
      <c r="A448" s="11"/>
      <c r="B448" s="17"/>
      <c r="C448" s="11"/>
      <c r="D448" s="19" t="s">
        <v>9</v>
      </c>
      <c r="E448" s="6">
        <v>0</v>
      </c>
      <c r="F448" s="6">
        <v>0</v>
      </c>
      <c r="G448" s="6">
        <v>0</v>
      </c>
      <c r="H448" s="6">
        <v>0</v>
      </c>
      <c r="I448" s="6">
        <v>0</v>
      </c>
      <c r="J448" s="6">
        <v>0</v>
      </c>
      <c r="K448" s="6">
        <v>0</v>
      </c>
      <c r="L448" s="6">
        <v>0</v>
      </c>
      <c r="M448" s="6"/>
    </row>
    <row r="449" spans="1:13" ht="27" customHeight="1" x14ac:dyDescent="0.25">
      <c r="A449" s="11"/>
      <c r="B449" s="17"/>
      <c r="C449" s="11"/>
      <c r="D449" s="19" t="s">
        <v>82</v>
      </c>
      <c r="E449" s="6">
        <v>1087.8</v>
      </c>
      <c r="F449" s="6">
        <v>1220.4000000000001</v>
      </c>
      <c r="G449" s="6">
        <v>0</v>
      </c>
      <c r="H449" s="6">
        <v>0</v>
      </c>
      <c r="I449" s="19">
        <v>1087.8</v>
      </c>
      <c r="J449" s="19">
        <v>1220.4000000000001</v>
      </c>
      <c r="K449" s="6">
        <v>0</v>
      </c>
      <c r="L449" s="6">
        <v>0</v>
      </c>
      <c r="M449" s="14" t="s">
        <v>384</v>
      </c>
    </row>
    <row r="450" spans="1:13" ht="26.25" customHeight="1" x14ac:dyDescent="0.25">
      <c r="A450" s="11"/>
      <c r="B450" s="17"/>
      <c r="C450" s="11"/>
      <c r="D450" s="19" t="s">
        <v>318</v>
      </c>
      <c r="E450" s="6">
        <v>127.4</v>
      </c>
      <c r="F450" s="6">
        <v>224.2</v>
      </c>
      <c r="G450" s="6">
        <v>0</v>
      </c>
      <c r="H450" s="6">
        <v>0</v>
      </c>
      <c r="I450" s="19">
        <v>127.4</v>
      </c>
      <c r="J450" s="19">
        <v>224.2</v>
      </c>
      <c r="K450" s="6">
        <v>0</v>
      </c>
      <c r="L450" s="6">
        <v>0</v>
      </c>
      <c r="M450" s="20"/>
    </row>
    <row r="451" spans="1:13" ht="26.25" customHeight="1" x14ac:dyDescent="0.25">
      <c r="A451" s="11" t="s">
        <v>21</v>
      </c>
      <c r="B451" s="53" t="s">
        <v>385</v>
      </c>
      <c r="C451" s="11" t="s">
        <v>43</v>
      </c>
      <c r="D451" s="16" t="s">
        <v>313</v>
      </c>
      <c r="E451" s="24">
        <f>E452+E453+E454+E455</f>
        <v>9022.4000000000015</v>
      </c>
      <c r="F451" s="24">
        <f t="shared" ref="F451:L451" si="135">F452+F453+F454+F455</f>
        <v>12126.7</v>
      </c>
      <c r="G451" s="24">
        <f t="shared" si="135"/>
        <v>0</v>
      </c>
      <c r="H451" s="24">
        <f t="shared" si="135"/>
        <v>35</v>
      </c>
      <c r="I451" s="24">
        <f t="shared" si="135"/>
        <v>9022.4000000000015</v>
      </c>
      <c r="J451" s="24">
        <f t="shared" si="135"/>
        <v>12091.7</v>
      </c>
      <c r="K451" s="24">
        <f t="shared" si="135"/>
        <v>0</v>
      </c>
      <c r="L451" s="24">
        <f t="shared" si="135"/>
        <v>0</v>
      </c>
      <c r="M451" s="4"/>
    </row>
    <row r="452" spans="1:13" ht="22.5" customHeight="1" x14ac:dyDescent="0.25">
      <c r="A452" s="11"/>
      <c r="B452" s="63"/>
      <c r="C452" s="11"/>
      <c r="D452" s="19" t="s">
        <v>12</v>
      </c>
      <c r="E452" s="6">
        <v>0</v>
      </c>
      <c r="F452" s="6">
        <v>0</v>
      </c>
      <c r="G452" s="6">
        <v>0</v>
      </c>
      <c r="H452" s="6">
        <v>0</v>
      </c>
      <c r="I452" s="6">
        <v>0</v>
      </c>
      <c r="J452" s="6">
        <v>0</v>
      </c>
      <c r="K452" s="6">
        <v>0</v>
      </c>
      <c r="L452" s="6">
        <v>0</v>
      </c>
      <c r="M452" s="4"/>
    </row>
    <row r="453" spans="1:13" ht="22.5" customHeight="1" x14ac:dyDescent="0.25">
      <c r="A453" s="11"/>
      <c r="B453" s="63"/>
      <c r="C453" s="11"/>
      <c r="D453" s="19" t="s">
        <v>9</v>
      </c>
      <c r="E453" s="6">
        <v>0</v>
      </c>
      <c r="F453" s="6">
        <v>0</v>
      </c>
      <c r="G453" s="6">
        <v>0</v>
      </c>
      <c r="H453" s="6">
        <v>0</v>
      </c>
      <c r="I453" s="6">
        <v>0</v>
      </c>
      <c r="J453" s="6">
        <v>0</v>
      </c>
      <c r="K453" s="6">
        <v>0</v>
      </c>
      <c r="L453" s="6">
        <v>0</v>
      </c>
      <c r="M453" s="4"/>
    </row>
    <row r="454" spans="1:13" ht="24.75" customHeight="1" x14ac:dyDescent="0.25">
      <c r="A454" s="11"/>
      <c r="B454" s="63"/>
      <c r="C454" s="11"/>
      <c r="D454" s="19" t="s">
        <v>82</v>
      </c>
      <c r="E454" s="6">
        <v>4743.8</v>
      </c>
      <c r="F454" s="6">
        <v>5241.7</v>
      </c>
      <c r="G454" s="6">
        <v>0</v>
      </c>
      <c r="H454" s="6">
        <v>0</v>
      </c>
      <c r="I454" s="19">
        <v>4743.8</v>
      </c>
      <c r="J454" s="19">
        <v>5241.7</v>
      </c>
      <c r="K454" s="6">
        <v>0</v>
      </c>
      <c r="L454" s="6">
        <v>0</v>
      </c>
      <c r="M454" s="14" t="s">
        <v>386</v>
      </c>
    </row>
    <row r="455" spans="1:13" ht="24.75" customHeight="1" x14ac:dyDescent="0.25">
      <c r="A455" s="11"/>
      <c r="B455" s="64"/>
      <c r="C455" s="11"/>
      <c r="D455" s="19" t="s">
        <v>318</v>
      </c>
      <c r="E455" s="6">
        <v>4278.6000000000004</v>
      </c>
      <c r="F455" s="6">
        <v>6885</v>
      </c>
      <c r="G455" s="6">
        <v>0</v>
      </c>
      <c r="H455" s="6">
        <v>35</v>
      </c>
      <c r="I455" s="19">
        <v>4278.6000000000004</v>
      </c>
      <c r="J455" s="19">
        <v>6850</v>
      </c>
      <c r="K455" s="6">
        <v>0</v>
      </c>
      <c r="L455" s="6">
        <v>0</v>
      </c>
      <c r="M455" s="20"/>
    </row>
    <row r="456" spans="1:13" ht="27" customHeight="1" x14ac:dyDescent="0.25">
      <c r="A456" s="11" t="s">
        <v>22</v>
      </c>
      <c r="B456" s="53" t="s">
        <v>387</v>
      </c>
      <c r="C456" s="11" t="s">
        <v>43</v>
      </c>
      <c r="D456" s="16" t="s">
        <v>388</v>
      </c>
      <c r="E456" s="24">
        <f>E457+E458+E459+E460</f>
        <v>11556.3</v>
      </c>
      <c r="F456" s="24">
        <f t="shared" ref="F456:L456" si="136">F457+F458+F459+F460</f>
        <v>13398.4</v>
      </c>
      <c r="G456" s="24">
        <f t="shared" si="136"/>
        <v>0</v>
      </c>
      <c r="H456" s="24">
        <f t="shared" si="136"/>
        <v>0</v>
      </c>
      <c r="I456" s="24">
        <f t="shared" si="136"/>
        <v>11556.3</v>
      </c>
      <c r="J456" s="24">
        <f t="shared" si="136"/>
        <v>13398.4</v>
      </c>
      <c r="K456" s="24">
        <f t="shared" si="136"/>
        <v>0</v>
      </c>
      <c r="L456" s="24">
        <f t="shared" si="136"/>
        <v>0</v>
      </c>
      <c r="M456" s="4"/>
    </row>
    <row r="457" spans="1:13" ht="24.75" customHeight="1" x14ac:dyDescent="0.25">
      <c r="A457" s="11"/>
      <c r="B457" s="63"/>
      <c r="C457" s="11"/>
      <c r="D457" s="19" t="s">
        <v>12</v>
      </c>
      <c r="E457" s="6">
        <v>0</v>
      </c>
      <c r="F457" s="6">
        <v>0</v>
      </c>
      <c r="G457" s="6">
        <v>0</v>
      </c>
      <c r="H457" s="6">
        <v>0</v>
      </c>
      <c r="I457" s="6">
        <v>0</v>
      </c>
      <c r="J457" s="6">
        <v>0</v>
      </c>
      <c r="K457" s="6">
        <v>0</v>
      </c>
      <c r="L457" s="6">
        <v>0</v>
      </c>
      <c r="M457" s="4"/>
    </row>
    <row r="458" spans="1:13" ht="24.75" customHeight="1" x14ac:dyDescent="0.25">
      <c r="A458" s="11"/>
      <c r="B458" s="63"/>
      <c r="C458" s="11"/>
      <c r="D458" s="19" t="s">
        <v>9</v>
      </c>
      <c r="E458" s="6">
        <v>0</v>
      </c>
      <c r="F458" s="6">
        <v>0</v>
      </c>
      <c r="G458" s="6">
        <v>0</v>
      </c>
      <c r="H458" s="6">
        <v>0</v>
      </c>
      <c r="I458" s="6">
        <v>0</v>
      </c>
      <c r="J458" s="6">
        <v>0</v>
      </c>
      <c r="K458" s="6">
        <v>0</v>
      </c>
      <c r="L458" s="6">
        <v>0</v>
      </c>
      <c r="M458" s="4"/>
    </row>
    <row r="459" spans="1:13" ht="24.75" customHeight="1" x14ac:dyDescent="0.25">
      <c r="A459" s="11"/>
      <c r="B459" s="63"/>
      <c r="C459" s="11"/>
      <c r="D459" s="19" t="s">
        <v>82</v>
      </c>
      <c r="E459" s="6">
        <v>6442.6</v>
      </c>
      <c r="F459" s="6">
        <v>6548.4</v>
      </c>
      <c r="G459" s="6">
        <v>0</v>
      </c>
      <c r="H459" s="6">
        <v>0</v>
      </c>
      <c r="I459" s="19">
        <v>6442.6</v>
      </c>
      <c r="J459" s="19">
        <v>6548.4</v>
      </c>
      <c r="K459" s="6">
        <v>0</v>
      </c>
      <c r="L459" s="6">
        <v>0</v>
      </c>
      <c r="M459" s="14" t="s">
        <v>389</v>
      </c>
    </row>
    <row r="460" spans="1:13" ht="24.75" customHeight="1" x14ac:dyDescent="0.25">
      <c r="A460" s="11"/>
      <c r="B460" s="64"/>
      <c r="C460" s="11"/>
      <c r="D460" s="19" t="s">
        <v>318</v>
      </c>
      <c r="E460" s="6">
        <v>5113.7</v>
      </c>
      <c r="F460" s="6">
        <v>6850</v>
      </c>
      <c r="G460" s="6">
        <v>0</v>
      </c>
      <c r="H460" s="6">
        <v>0</v>
      </c>
      <c r="I460" s="19">
        <v>5113.7</v>
      </c>
      <c r="J460" s="19">
        <v>6850</v>
      </c>
      <c r="K460" s="6">
        <v>0</v>
      </c>
      <c r="L460" s="6">
        <v>0</v>
      </c>
      <c r="M460" s="20"/>
    </row>
    <row r="461" spans="1:13" ht="36.75" customHeight="1" x14ac:dyDescent="0.25">
      <c r="A461" s="14" t="s">
        <v>23</v>
      </c>
      <c r="B461" s="14" t="s">
        <v>137</v>
      </c>
      <c r="C461" s="17" t="s">
        <v>43</v>
      </c>
      <c r="D461" s="16" t="s">
        <v>383</v>
      </c>
      <c r="E461" s="34">
        <f>E462+E463+E464+E465</f>
        <v>7400</v>
      </c>
      <c r="F461" s="34">
        <f t="shared" ref="F461:L461" si="137">F462+F463+F464+F465</f>
        <v>17.100000000000001</v>
      </c>
      <c r="G461" s="34">
        <f t="shared" si="137"/>
        <v>7392.6</v>
      </c>
      <c r="H461" s="34">
        <f t="shared" si="137"/>
        <v>0</v>
      </c>
      <c r="I461" s="34">
        <f t="shared" si="137"/>
        <v>7.4</v>
      </c>
      <c r="J461" s="34">
        <f t="shared" si="137"/>
        <v>17.100000000000001</v>
      </c>
      <c r="K461" s="34">
        <f t="shared" si="137"/>
        <v>0</v>
      </c>
      <c r="L461" s="34">
        <f t="shared" si="137"/>
        <v>0</v>
      </c>
      <c r="M461" s="6"/>
    </row>
    <row r="462" spans="1:13" ht="35.25" customHeight="1" x14ac:dyDescent="0.25">
      <c r="A462" s="18"/>
      <c r="B462" s="18"/>
      <c r="C462" s="41"/>
      <c r="D462" s="40" t="s">
        <v>12</v>
      </c>
      <c r="E462" s="6">
        <f t="shared" ref="E462:F465" si="138">+G462+I462+K462</f>
        <v>7400</v>
      </c>
      <c r="F462" s="6">
        <f t="shared" si="138"/>
        <v>17.100000000000001</v>
      </c>
      <c r="G462" s="1">
        <v>7392.6</v>
      </c>
      <c r="H462" s="1">
        <v>0</v>
      </c>
      <c r="I462" s="1">
        <v>7.4</v>
      </c>
      <c r="J462" s="1">
        <v>17.100000000000001</v>
      </c>
      <c r="K462" s="25">
        <v>0</v>
      </c>
      <c r="L462" s="25">
        <v>0</v>
      </c>
      <c r="M462" s="6" t="s">
        <v>138</v>
      </c>
    </row>
    <row r="463" spans="1:13" ht="24" customHeight="1" x14ac:dyDescent="0.25">
      <c r="A463" s="18"/>
      <c r="B463" s="18"/>
      <c r="C463" s="41"/>
      <c r="D463" s="19" t="s">
        <v>9</v>
      </c>
      <c r="E463" s="6">
        <f t="shared" si="138"/>
        <v>0</v>
      </c>
      <c r="F463" s="6">
        <f t="shared" si="138"/>
        <v>0</v>
      </c>
      <c r="G463" s="19">
        <v>0</v>
      </c>
      <c r="H463" s="19">
        <v>0</v>
      </c>
      <c r="I463" s="19">
        <v>0</v>
      </c>
      <c r="J463" s="19">
        <v>0</v>
      </c>
      <c r="K463" s="19">
        <v>0</v>
      </c>
      <c r="L463" s="19">
        <v>0</v>
      </c>
      <c r="M463" s="6"/>
    </row>
    <row r="464" spans="1:13" ht="52.5" customHeight="1" x14ac:dyDescent="0.25">
      <c r="A464" s="18"/>
      <c r="B464" s="18"/>
      <c r="C464" s="41"/>
      <c r="D464" s="19" t="s">
        <v>82</v>
      </c>
      <c r="E464" s="6">
        <f t="shared" ref="E464" si="139">+G464+I464+K464</f>
        <v>0</v>
      </c>
      <c r="F464" s="6">
        <f t="shared" ref="F464" si="140">+H464+J464+L464</f>
        <v>0</v>
      </c>
      <c r="G464" s="19">
        <v>0</v>
      </c>
      <c r="H464" s="19">
        <v>0</v>
      </c>
      <c r="I464" s="19">
        <v>0</v>
      </c>
      <c r="J464" s="19">
        <v>0</v>
      </c>
      <c r="K464" s="19">
        <v>0</v>
      </c>
      <c r="L464" s="19">
        <v>0</v>
      </c>
      <c r="M464" s="6"/>
    </row>
    <row r="465" spans="1:13" ht="339.75" customHeight="1" x14ac:dyDescent="0.25">
      <c r="A465" s="20"/>
      <c r="B465" s="20"/>
      <c r="C465" s="41"/>
      <c r="D465" s="19" t="s">
        <v>318</v>
      </c>
      <c r="E465" s="6">
        <f t="shared" si="138"/>
        <v>0</v>
      </c>
      <c r="F465" s="6">
        <f t="shared" si="138"/>
        <v>0</v>
      </c>
      <c r="G465" s="19">
        <v>0</v>
      </c>
      <c r="H465" s="19">
        <v>0</v>
      </c>
      <c r="I465" s="19">
        <v>0</v>
      </c>
      <c r="J465" s="19">
        <v>0</v>
      </c>
      <c r="K465" s="19">
        <v>0</v>
      </c>
      <c r="L465" s="19">
        <v>0</v>
      </c>
      <c r="M465" s="6"/>
    </row>
    <row r="466" spans="1:13" ht="31.5" customHeight="1" x14ac:dyDescent="0.25">
      <c r="A466" s="14" t="s">
        <v>24</v>
      </c>
      <c r="B466" s="53" t="s">
        <v>272</v>
      </c>
      <c r="C466" s="14" t="s">
        <v>37</v>
      </c>
      <c r="D466" s="16" t="s">
        <v>275</v>
      </c>
      <c r="E466" s="24">
        <f>E467+E468+E469+E470</f>
        <v>16530.400000000001</v>
      </c>
      <c r="F466" s="24">
        <f t="shared" ref="F466:L466" si="141">F467+F468+F469+F470</f>
        <v>16530.400000000001</v>
      </c>
      <c r="G466" s="24">
        <f t="shared" si="141"/>
        <v>0</v>
      </c>
      <c r="H466" s="24">
        <f t="shared" si="141"/>
        <v>0</v>
      </c>
      <c r="I466" s="24">
        <f t="shared" si="141"/>
        <v>16530.400000000001</v>
      </c>
      <c r="J466" s="24">
        <f t="shared" si="141"/>
        <v>16530.400000000001</v>
      </c>
      <c r="K466" s="24">
        <f t="shared" si="141"/>
        <v>0</v>
      </c>
      <c r="L466" s="24">
        <f t="shared" si="141"/>
        <v>0</v>
      </c>
      <c r="M466" s="6"/>
    </row>
    <row r="467" spans="1:13" ht="31.5" customHeight="1" x14ac:dyDescent="0.25">
      <c r="A467" s="18"/>
      <c r="B467" s="63"/>
      <c r="C467" s="18"/>
      <c r="D467" s="40" t="s">
        <v>12</v>
      </c>
      <c r="E467" s="6">
        <v>0</v>
      </c>
      <c r="F467" s="6">
        <v>0</v>
      </c>
      <c r="G467" s="19">
        <v>0</v>
      </c>
      <c r="H467" s="19">
        <v>0</v>
      </c>
      <c r="I467" s="19">
        <v>0</v>
      </c>
      <c r="J467" s="19">
        <v>0</v>
      </c>
      <c r="K467" s="19">
        <v>0</v>
      </c>
      <c r="L467" s="19">
        <v>0</v>
      </c>
      <c r="M467" s="6"/>
    </row>
    <row r="468" spans="1:13" ht="31.5" customHeight="1" x14ac:dyDescent="0.25">
      <c r="A468" s="18"/>
      <c r="B468" s="63"/>
      <c r="C468" s="18"/>
      <c r="D468" s="19" t="s">
        <v>9</v>
      </c>
      <c r="E468" s="6">
        <v>0</v>
      </c>
      <c r="F468" s="6">
        <v>0</v>
      </c>
      <c r="G468" s="19">
        <v>0</v>
      </c>
      <c r="H468" s="19">
        <v>0</v>
      </c>
      <c r="I468" s="19">
        <v>0</v>
      </c>
      <c r="J468" s="19">
        <v>0</v>
      </c>
      <c r="K468" s="19">
        <v>0</v>
      </c>
      <c r="L468" s="19">
        <v>0</v>
      </c>
      <c r="M468" s="6"/>
    </row>
    <row r="469" spans="1:13" ht="54" customHeight="1" x14ac:dyDescent="0.25">
      <c r="A469" s="18"/>
      <c r="B469" s="63"/>
      <c r="C469" s="18"/>
      <c r="D469" s="19" t="s">
        <v>82</v>
      </c>
      <c r="E469" s="6">
        <v>16530.400000000001</v>
      </c>
      <c r="F469" s="6">
        <v>16530.400000000001</v>
      </c>
      <c r="G469" s="19">
        <v>0</v>
      </c>
      <c r="H469" s="19">
        <v>0</v>
      </c>
      <c r="I469" s="19">
        <v>16530.400000000001</v>
      </c>
      <c r="J469" s="19">
        <v>16530.400000000001</v>
      </c>
      <c r="K469" s="19">
        <v>0</v>
      </c>
      <c r="L469" s="19">
        <v>0</v>
      </c>
      <c r="M469" s="6" t="s">
        <v>332</v>
      </c>
    </row>
    <row r="470" spans="1:13" ht="31.5" customHeight="1" x14ac:dyDescent="0.25">
      <c r="A470" s="20"/>
      <c r="B470" s="64"/>
      <c r="C470" s="20"/>
      <c r="D470" s="19" t="s">
        <v>318</v>
      </c>
      <c r="E470" s="6">
        <v>0</v>
      </c>
      <c r="F470" s="6">
        <v>0</v>
      </c>
      <c r="G470" s="19">
        <v>0</v>
      </c>
      <c r="H470" s="19">
        <v>0</v>
      </c>
      <c r="I470" s="19">
        <v>0</v>
      </c>
      <c r="J470" s="19">
        <v>0</v>
      </c>
      <c r="K470" s="19">
        <v>0</v>
      </c>
      <c r="L470" s="19">
        <v>0</v>
      </c>
      <c r="M470" s="6"/>
    </row>
    <row r="471" spans="1:13" ht="24" customHeight="1" x14ac:dyDescent="0.25">
      <c r="A471" s="14"/>
      <c r="B471" s="27" t="s">
        <v>29</v>
      </c>
      <c r="C471" s="17"/>
      <c r="D471" s="16" t="s">
        <v>214</v>
      </c>
      <c r="E471" s="46">
        <f t="shared" ref="E471:L473" si="142">E376+E396+E416+E461+E466</f>
        <v>78654.200000000012</v>
      </c>
      <c r="F471" s="46">
        <f t="shared" si="142"/>
        <v>56059.5</v>
      </c>
      <c r="G471" s="46">
        <f t="shared" si="142"/>
        <v>36293.800000000003</v>
      </c>
      <c r="H471" s="46">
        <f t="shared" si="142"/>
        <v>15169.59</v>
      </c>
      <c r="I471" s="46">
        <f t="shared" si="142"/>
        <v>42360.4</v>
      </c>
      <c r="J471" s="46">
        <f t="shared" si="142"/>
        <v>40889.81</v>
      </c>
      <c r="K471" s="46">
        <f t="shared" si="142"/>
        <v>0</v>
      </c>
      <c r="L471" s="46">
        <f t="shared" si="142"/>
        <v>0</v>
      </c>
      <c r="M471" s="6"/>
    </row>
    <row r="472" spans="1:13" ht="39" customHeight="1" x14ac:dyDescent="0.25">
      <c r="A472" s="18"/>
      <c r="B472" s="29"/>
      <c r="C472" s="41"/>
      <c r="D472" s="83" t="s">
        <v>12</v>
      </c>
      <c r="E472" s="46">
        <f t="shared" si="142"/>
        <v>24447.8</v>
      </c>
      <c r="F472" s="46">
        <f t="shared" si="142"/>
        <v>14582.9</v>
      </c>
      <c r="G472" s="46">
        <f t="shared" si="142"/>
        <v>20978.800000000003</v>
      </c>
      <c r="H472" s="46">
        <f t="shared" si="142"/>
        <v>11053.6</v>
      </c>
      <c r="I472" s="46">
        <f t="shared" si="142"/>
        <v>3469</v>
      </c>
      <c r="J472" s="46">
        <f t="shared" si="142"/>
        <v>3529.2</v>
      </c>
      <c r="K472" s="46">
        <f t="shared" si="142"/>
        <v>0</v>
      </c>
      <c r="L472" s="46">
        <f t="shared" si="142"/>
        <v>0</v>
      </c>
      <c r="M472" s="106"/>
    </row>
    <row r="473" spans="1:13" ht="42" customHeight="1" x14ac:dyDescent="0.25">
      <c r="A473" s="18"/>
      <c r="B473" s="29"/>
      <c r="C473" s="41"/>
      <c r="D473" s="16" t="s">
        <v>9</v>
      </c>
      <c r="E473" s="46">
        <f t="shared" si="142"/>
        <v>19020</v>
      </c>
      <c r="F473" s="46">
        <f t="shared" si="142"/>
        <v>5722.8</v>
      </c>
      <c r="G473" s="46">
        <f t="shared" si="142"/>
        <v>14815</v>
      </c>
      <c r="H473" s="46">
        <f t="shared" si="142"/>
        <v>3697.59</v>
      </c>
      <c r="I473" s="46">
        <f t="shared" si="142"/>
        <v>4205</v>
      </c>
      <c r="J473" s="46">
        <f t="shared" si="142"/>
        <v>2025.21</v>
      </c>
      <c r="K473" s="46">
        <f t="shared" si="142"/>
        <v>0</v>
      </c>
      <c r="L473" s="46">
        <f t="shared" si="142"/>
        <v>0</v>
      </c>
      <c r="M473" s="6"/>
    </row>
    <row r="474" spans="1:13" ht="35.25" customHeight="1" x14ac:dyDescent="0.25">
      <c r="A474" s="18"/>
      <c r="B474" s="29"/>
      <c r="C474" s="41"/>
      <c r="D474" s="16" t="s">
        <v>82</v>
      </c>
      <c r="E474" s="46">
        <f>E379+E399+E419+E464+E459+E454+E449</f>
        <v>20981.3</v>
      </c>
      <c r="F474" s="46">
        <f t="shared" ref="F474:L474" si="143">F379+F399+F419+F464+F459+F454+F449</f>
        <v>22686</v>
      </c>
      <c r="G474" s="46">
        <f t="shared" si="143"/>
        <v>300</v>
      </c>
      <c r="H474" s="46">
        <f t="shared" si="143"/>
        <v>300</v>
      </c>
      <c r="I474" s="46">
        <f t="shared" si="143"/>
        <v>20681.3</v>
      </c>
      <c r="J474" s="46">
        <f t="shared" si="143"/>
        <v>22386</v>
      </c>
      <c r="K474" s="46">
        <f t="shared" si="143"/>
        <v>0</v>
      </c>
      <c r="L474" s="46">
        <f t="shared" si="143"/>
        <v>0</v>
      </c>
      <c r="M474" s="6"/>
    </row>
    <row r="475" spans="1:13" ht="40.5" customHeight="1" x14ac:dyDescent="0.25">
      <c r="A475" s="20"/>
      <c r="B475" s="30"/>
      <c r="C475" s="41"/>
      <c r="D475" s="16" t="s">
        <v>318</v>
      </c>
      <c r="E475" s="46">
        <f>E380+E400+E420+E465+E470+E460+E455+E450</f>
        <v>19468.599999999999</v>
      </c>
      <c r="F475" s="46">
        <f t="shared" ref="F475:L475" si="144">F380+F400+F420+F465+F470+F460+F455+F450</f>
        <v>23507.100000000002</v>
      </c>
      <c r="G475" s="46">
        <f t="shared" si="144"/>
        <v>200</v>
      </c>
      <c r="H475" s="46">
        <f t="shared" si="144"/>
        <v>153.4</v>
      </c>
      <c r="I475" s="46">
        <f t="shared" si="144"/>
        <v>19268.599999999999</v>
      </c>
      <c r="J475" s="46">
        <f t="shared" si="144"/>
        <v>23353.7</v>
      </c>
      <c r="K475" s="46">
        <f t="shared" si="144"/>
        <v>0</v>
      </c>
      <c r="L475" s="46">
        <f t="shared" si="144"/>
        <v>0</v>
      </c>
      <c r="M475" s="6"/>
    </row>
    <row r="476" spans="1:13" ht="27" customHeight="1" x14ac:dyDescent="0.25">
      <c r="A476" s="14"/>
      <c r="B476" s="27" t="s">
        <v>281</v>
      </c>
      <c r="C476" s="87"/>
      <c r="D476" s="16" t="s">
        <v>214</v>
      </c>
      <c r="E476" s="46">
        <f t="shared" ref="E476:L479" si="145">E471+E370</f>
        <v>159091.90000000002</v>
      </c>
      <c r="F476" s="46">
        <f t="shared" si="145"/>
        <v>100584.05</v>
      </c>
      <c r="G476" s="46">
        <f t="shared" si="145"/>
        <v>86078.1</v>
      </c>
      <c r="H476" s="46">
        <f t="shared" si="145"/>
        <v>34088.589999999997</v>
      </c>
      <c r="I476" s="46">
        <f t="shared" si="145"/>
        <v>52744.600000000006</v>
      </c>
      <c r="J476" s="46">
        <f t="shared" si="145"/>
        <v>46226.11</v>
      </c>
      <c r="K476" s="46">
        <f t="shared" si="145"/>
        <v>20269.25</v>
      </c>
      <c r="L476" s="46">
        <f t="shared" si="145"/>
        <v>20269.25</v>
      </c>
      <c r="M476" s="6"/>
    </row>
    <row r="477" spans="1:13" ht="34.5" customHeight="1" x14ac:dyDescent="0.25">
      <c r="A477" s="18"/>
      <c r="B477" s="29"/>
      <c r="C477" s="75"/>
      <c r="D477" s="83" t="s">
        <v>12</v>
      </c>
      <c r="E477" s="46">
        <f t="shared" si="145"/>
        <v>43730.3</v>
      </c>
      <c r="F477" s="46">
        <f t="shared" si="145"/>
        <v>28906.6</v>
      </c>
      <c r="G477" s="46">
        <f t="shared" si="145"/>
        <v>35887.600000000006</v>
      </c>
      <c r="H477" s="46">
        <f t="shared" si="145"/>
        <v>22373.599999999999</v>
      </c>
      <c r="I477" s="46">
        <f t="shared" si="145"/>
        <v>6309.8</v>
      </c>
      <c r="J477" s="46">
        <f t="shared" si="145"/>
        <v>5000</v>
      </c>
      <c r="K477" s="46">
        <f t="shared" si="145"/>
        <v>1532.9</v>
      </c>
      <c r="L477" s="46">
        <f t="shared" si="145"/>
        <v>1532.9</v>
      </c>
      <c r="M477" s="6"/>
    </row>
    <row r="478" spans="1:13" ht="48.75" customHeight="1" x14ac:dyDescent="0.25">
      <c r="A478" s="18"/>
      <c r="B478" s="29"/>
      <c r="C478" s="75"/>
      <c r="D478" s="16" t="s">
        <v>9</v>
      </c>
      <c r="E478" s="46">
        <f t="shared" si="145"/>
        <v>58520</v>
      </c>
      <c r="F478" s="46">
        <f t="shared" si="145"/>
        <v>13178.6</v>
      </c>
      <c r="G478" s="46">
        <f t="shared" si="145"/>
        <v>48825</v>
      </c>
      <c r="H478" s="46">
        <f t="shared" si="145"/>
        <v>10431.09</v>
      </c>
      <c r="I478" s="46">
        <f t="shared" si="145"/>
        <v>9695</v>
      </c>
      <c r="J478" s="46">
        <f t="shared" si="145"/>
        <v>2747.51</v>
      </c>
      <c r="K478" s="46">
        <f t="shared" si="145"/>
        <v>0</v>
      </c>
      <c r="L478" s="46">
        <f t="shared" si="145"/>
        <v>0</v>
      </c>
      <c r="M478" s="6"/>
    </row>
    <row r="479" spans="1:13" ht="43.5" customHeight="1" x14ac:dyDescent="0.25">
      <c r="A479" s="18"/>
      <c r="B479" s="29"/>
      <c r="C479" s="75"/>
      <c r="D479" s="16" t="s">
        <v>82</v>
      </c>
      <c r="E479" s="46">
        <f t="shared" si="145"/>
        <v>32636.5</v>
      </c>
      <c r="F479" s="46">
        <f t="shared" si="145"/>
        <v>34521.75</v>
      </c>
      <c r="G479" s="46">
        <f t="shared" si="145"/>
        <v>1065.5</v>
      </c>
      <c r="H479" s="46">
        <f t="shared" si="145"/>
        <v>1065.5</v>
      </c>
      <c r="I479" s="46">
        <f t="shared" si="145"/>
        <v>21734.7</v>
      </c>
      <c r="J479" s="46">
        <f t="shared" si="145"/>
        <v>23619.9</v>
      </c>
      <c r="K479" s="46">
        <f t="shared" si="145"/>
        <v>9836.35</v>
      </c>
      <c r="L479" s="46">
        <f t="shared" si="145"/>
        <v>9836.35</v>
      </c>
      <c r="M479" s="6"/>
    </row>
    <row r="480" spans="1:13" ht="43.5" customHeight="1" x14ac:dyDescent="0.25">
      <c r="A480" s="20"/>
      <c r="B480" s="30"/>
      <c r="C480" s="89"/>
      <c r="D480" s="16" t="s">
        <v>318</v>
      </c>
      <c r="E480" s="46">
        <f>E475+E374</f>
        <v>29468.6</v>
      </c>
      <c r="F480" s="46">
        <f t="shared" ref="F480:L480" si="146">F475+F374</f>
        <v>34416.400000000001</v>
      </c>
      <c r="G480" s="46">
        <f t="shared" si="146"/>
        <v>300</v>
      </c>
      <c r="H480" s="46">
        <f t="shared" si="146"/>
        <v>253.4</v>
      </c>
      <c r="I480" s="46">
        <f t="shared" si="146"/>
        <v>20268.599999999999</v>
      </c>
      <c r="J480" s="46">
        <f t="shared" si="146"/>
        <v>25263</v>
      </c>
      <c r="K480" s="46">
        <f t="shared" si="146"/>
        <v>8900</v>
      </c>
      <c r="L480" s="46">
        <f t="shared" si="146"/>
        <v>8900</v>
      </c>
      <c r="M480" s="6"/>
    </row>
    <row r="481" spans="1:13" ht="26.25" customHeight="1" x14ac:dyDescent="0.25">
      <c r="A481" s="95" t="s">
        <v>139</v>
      </c>
      <c r="B481" s="96"/>
      <c r="C481" s="96"/>
      <c r="D481" s="96"/>
      <c r="E481" s="96"/>
      <c r="F481" s="96"/>
      <c r="G481" s="96"/>
      <c r="H481" s="96"/>
      <c r="I481" s="96"/>
      <c r="J481" s="96"/>
      <c r="K481" s="96"/>
      <c r="L481" s="96"/>
      <c r="M481" s="97"/>
    </row>
    <row r="482" spans="1:13" ht="35.25" customHeight="1" x14ac:dyDescent="0.25">
      <c r="A482" s="11" t="s">
        <v>17</v>
      </c>
      <c r="B482" s="14" t="s">
        <v>140</v>
      </c>
      <c r="C482" s="17" t="s">
        <v>43</v>
      </c>
      <c r="D482" s="16" t="s">
        <v>16</v>
      </c>
      <c r="E482" s="34">
        <f>E483+E484+E485+E486</f>
        <v>6152.4</v>
      </c>
      <c r="F482" s="34">
        <f t="shared" ref="F482:L482" si="147">F483+F484+F485+F486</f>
        <v>8375.1</v>
      </c>
      <c r="G482" s="34">
        <f t="shared" si="147"/>
        <v>2641.2000000000003</v>
      </c>
      <c r="H482" s="34">
        <f t="shared" si="147"/>
        <v>5115.5</v>
      </c>
      <c r="I482" s="34">
        <f t="shared" si="147"/>
        <v>3511.2</v>
      </c>
      <c r="J482" s="34">
        <f t="shared" si="147"/>
        <v>3259.6000000000004</v>
      </c>
      <c r="K482" s="34">
        <f t="shared" si="147"/>
        <v>0</v>
      </c>
      <c r="L482" s="34">
        <f t="shared" si="147"/>
        <v>0</v>
      </c>
      <c r="M482" s="6"/>
    </row>
    <row r="483" spans="1:13" ht="54" customHeight="1" x14ac:dyDescent="0.25">
      <c r="A483" s="11"/>
      <c r="B483" s="18"/>
      <c r="C483" s="41"/>
      <c r="D483" s="40" t="s">
        <v>12</v>
      </c>
      <c r="E483" s="6">
        <f>+G483+I483+K483</f>
        <v>2480.4</v>
      </c>
      <c r="F483" s="6">
        <f>+H483+J483+L483</f>
        <v>3141.8</v>
      </c>
      <c r="G483" s="107">
        <v>1240.2</v>
      </c>
      <c r="H483" s="107">
        <v>1570.9</v>
      </c>
      <c r="I483" s="107">
        <v>1240.2</v>
      </c>
      <c r="J483" s="107">
        <v>1570.9</v>
      </c>
      <c r="K483" s="6">
        <v>0</v>
      </c>
      <c r="L483" s="6">
        <v>0</v>
      </c>
      <c r="M483" s="6" t="s">
        <v>143</v>
      </c>
    </row>
    <row r="484" spans="1:13" ht="54.75" customHeight="1" x14ac:dyDescent="0.25">
      <c r="A484" s="11"/>
      <c r="B484" s="18"/>
      <c r="C484" s="41"/>
      <c r="D484" s="19" t="s">
        <v>9</v>
      </c>
      <c r="E484" s="6">
        <f>+G484+I484+K484</f>
        <v>2480.4</v>
      </c>
      <c r="F484" s="6">
        <f>+H484+J484+L484</f>
        <v>1125</v>
      </c>
      <c r="G484" s="6">
        <v>1240.2</v>
      </c>
      <c r="H484" s="6">
        <v>562.5</v>
      </c>
      <c r="I484" s="6">
        <v>1240.2</v>
      </c>
      <c r="J484" s="6">
        <v>562.5</v>
      </c>
      <c r="K484" s="6">
        <v>0</v>
      </c>
      <c r="L484" s="6">
        <v>0</v>
      </c>
      <c r="M484" s="6" t="s">
        <v>263</v>
      </c>
    </row>
    <row r="485" spans="1:13" ht="53.25" customHeight="1" x14ac:dyDescent="0.25">
      <c r="A485" s="11"/>
      <c r="B485" s="18"/>
      <c r="C485" s="41"/>
      <c r="D485" s="19" t="s">
        <v>82</v>
      </c>
      <c r="E485" s="6">
        <v>1191.5999999999999</v>
      </c>
      <c r="F485" s="6">
        <v>1108</v>
      </c>
      <c r="G485" s="6">
        <v>160.80000000000001</v>
      </c>
      <c r="H485" s="6">
        <v>554</v>
      </c>
      <c r="I485" s="6">
        <v>1030.8</v>
      </c>
      <c r="J485" s="6">
        <v>554</v>
      </c>
      <c r="K485" s="6">
        <v>0</v>
      </c>
      <c r="L485" s="6">
        <v>0</v>
      </c>
      <c r="M485" s="6" t="s">
        <v>264</v>
      </c>
    </row>
    <row r="486" spans="1:13" ht="45" x14ac:dyDescent="0.25">
      <c r="A486" s="11"/>
      <c r="B486" s="20"/>
      <c r="C486" s="41"/>
      <c r="D486" s="19" t="s">
        <v>318</v>
      </c>
      <c r="E486" s="6">
        <v>0</v>
      </c>
      <c r="F486" s="6">
        <f>H486+J486</f>
        <v>3000.3</v>
      </c>
      <c r="G486" s="6">
        <v>0</v>
      </c>
      <c r="H486" s="6">
        <f>1699.4+728.7</f>
        <v>2428.1000000000004</v>
      </c>
      <c r="I486" s="6">
        <v>0</v>
      </c>
      <c r="J486" s="6">
        <v>572.20000000000005</v>
      </c>
      <c r="K486" s="6">
        <v>0</v>
      </c>
      <c r="L486" s="6">
        <v>0</v>
      </c>
      <c r="M486" s="6" t="s">
        <v>372</v>
      </c>
    </row>
    <row r="487" spans="1:13" ht="25.5" customHeight="1" x14ac:dyDescent="0.25">
      <c r="A487" s="14" t="s">
        <v>18</v>
      </c>
      <c r="B487" s="14" t="s">
        <v>265</v>
      </c>
      <c r="C487" s="53" t="s">
        <v>52</v>
      </c>
      <c r="D487" s="16" t="s">
        <v>16</v>
      </c>
      <c r="E487" s="24">
        <f>E488+E489+E490+E491</f>
        <v>58426.2</v>
      </c>
      <c r="F487" s="24">
        <f t="shared" ref="F487:L487" si="148">F488+F489+F490+F491</f>
        <v>34856.955000000002</v>
      </c>
      <c r="G487" s="24">
        <f t="shared" si="148"/>
        <v>58426.2</v>
      </c>
      <c r="H487" s="24">
        <f t="shared" si="148"/>
        <v>34856.955000000002</v>
      </c>
      <c r="I487" s="24">
        <f t="shared" si="148"/>
        <v>0</v>
      </c>
      <c r="J487" s="24">
        <f t="shared" si="148"/>
        <v>0</v>
      </c>
      <c r="K487" s="24">
        <f t="shared" si="148"/>
        <v>0</v>
      </c>
      <c r="L487" s="24">
        <f t="shared" si="148"/>
        <v>0</v>
      </c>
      <c r="M487" s="6"/>
    </row>
    <row r="488" spans="1:13" ht="33" customHeight="1" x14ac:dyDescent="0.25">
      <c r="A488" s="18"/>
      <c r="B488" s="18"/>
      <c r="C488" s="63"/>
      <c r="D488" s="40" t="s">
        <v>12</v>
      </c>
      <c r="E488" s="6">
        <v>0</v>
      </c>
      <c r="F488" s="6">
        <v>0</v>
      </c>
      <c r="G488" s="6">
        <v>0</v>
      </c>
      <c r="H488" s="6">
        <v>0</v>
      </c>
      <c r="I488" s="6">
        <v>0</v>
      </c>
      <c r="J488" s="6">
        <v>0</v>
      </c>
      <c r="K488" s="6">
        <v>0</v>
      </c>
      <c r="L488" s="6">
        <v>0</v>
      </c>
      <c r="M488" s="6"/>
    </row>
    <row r="489" spans="1:13" ht="28.5" customHeight="1" x14ac:dyDescent="0.25">
      <c r="A489" s="18"/>
      <c r="B489" s="18"/>
      <c r="C489" s="63"/>
      <c r="D489" s="19" t="s">
        <v>9</v>
      </c>
      <c r="E489" s="6">
        <v>0</v>
      </c>
      <c r="F489" s="6">
        <v>0</v>
      </c>
      <c r="G489" s="6">
        <v>0</v>
      </c>
      <c r="H489" s="6">
        <v>0</v>
      </c>
      <c r="I489" s="6">
        <v>0</v>
      </c>
      <c r="J489" s="6">
        <v>0</v>
      </c>
      <c r="K489" s="6">
        <v>0</v>
      </c>
      <c r="L489" s="6">
        <v>0</v>
      </c>
      <c r="M489" s="6"/>
    </row>
    <row r="490" spans="1:13" ht="48.75" customHeight="1" x14ac:dyDescent="0.25">
      <c r="A490" s="18"/>
      <c r="B490" s="18"/>
      <c r="C490" s="63"/>
      <c r="D490" s="19" t="s">
        <v>82</v>
      </c>
      <c r="E490" s="6">
        <v>33707.4</v>
      </c>
      <c r="F490" s="6">
        <v>33707.4</v>
      </c>
      <c r="G490" s="6">
        <v>33707.4</v>
      </c>
      <c r="H490" s="6">
        <v>33707.4</v>
      </c>
      <c r="I490" s="6">
        <v>0</v>
      </c>
      <c r="J490" s="6">
        <v>0</v>
      </c>
      <c r="K490" s="6">
        <v>0</v>
      </c>
      <c r="L490" s="6">
        <v>0</v>
      </c>
      <c r="M490" s="6" t="s">
        <v>282</v>
      </c>
    </row>
    <row r="491" spans="1:13" ht="84" customHeight="1" x14ac:dyDescent="0.25">
      <c r="A491" s="20"/>
      <c r="B491" s="20"/>
      <c r="C491" s="64"/>
      <c r="D491" s="19" t="s">
        <v>318</v>
      </c>
      <c r="E491" s="6">
        <v>24718.799999999999</v>
      </c>
      <c r="F491" s="6">
        <v>1149.5550000000001</v>
      </c>
      <c r="G491" s="6">
        <v>24718.799999999999</v>
      </c>
      <c r="H491" s="6">
        <v>1149.5550000000001</v>
      </c>
      <c r="I491" s="6">
        <v>0</v>
      </c>
      <c r="J491" s="6">
        <v>0</v>
      </c>
      <c r="K491" s="6">
        <v>0</v>
      </c>
      <c r="L491" s="6">
        <v>0</v>
      </c>
      <c r="M491" s="6" t="s">
        <v>392</v>
      </c>
    </row>
    <row r="492" spans="1:13" ht="33" customHeight="1" x14ac:dyDescent="0.25">
      <c r="A492" s="11"/>
      <c r="B492" s="27" t="s">
        <v>266</v>
      </c>
      <c r="C492" s="17"/>
      <c r="D492" s="16" t="s">
        <v>16</v>
      </c>
      <c r="E492" s="34">
        <f>E482</f>
        <v>6152.4</v>
      </c>
      <c r="F492" s="34">
        <f t="shared" ref="F492:L492" si="149">F482</f>
        <v>8375.1</v>
      </c>
      <c r="G492" s="34">
        <f t="shared" si="149"/>
        <v>2641.2000000000003</v>
      </c>
      <c r="H492" s="34">
        <f t="shared" si="149"/>
        <v>5115.5</v>
      </c>
      <c r="I492" s="34">
        <f t="shared" si="149"/>
        <v>3511.2</v>
      </c>
      <c r="J492" s="34">
        <f t="shared" si="149"/>
        <v>3259.6000000000004</v>
      </c>
      <c r="K492" s="34">
        <f t="shared" si="149"/>
        <v>0</v>
      </c>
      <c r="L492" s="34">
        <f t="shared" si="149"/>
        <v>0</v>
      </c>
      <c r="M492" s="6"/>
    </row>
    <row r="493" spans="1:13" ht="33" customHeight="1" x14ac:dyDescent="0.25">
      <c r="A493" s="11"/>
      <c r="B493" s="29"/>
      <c r="C493" s="41"/>
      <c r="D493" s="83" t="s">
        <v>12</v>
      </c>
      <c r="E493" s="34">
        <f>E483</f>
        <v>2480.4</v>
      </c>
      <c r="F493" s="34">
        <f t="shared" ref="F493:L493" si="150">F483</f>
        <v>3141.8</v>
      </c>
      <c r="G493" s="34">
        <f t="shared" si="150"/>
        <v>1240.2</v>
      </c>
      <c r="H493" s="34">
        <f t="shared" si="150"/>
        <v>1570.9</v>
      </c>
      <c r="I493" s="34">
        <f t="shared" si="150"/>
        <v>1240.2</v>
      </c>
      <c r="J493" s="34">
        <f t="shared" si="150"/>
        <v>1570.9</v>
      </c>
      <c r="K493" s="34">
        <f t="shared" si="150"/>
        <v>0</v>
      </c>
      <c r="L493" s="34">
        <f t="shared" si="150"/>
        <v>0</v>
      </c>
      <c r="M493" s="6"/>
    </row>
    <row r="494" spans="1:13" ht="35.25" customHeight="1" x14ac:dyDescent="0.25">
      <c r="A494" s="11"/>
      <c r="B494" s="29"/>
      <c r="C494" s="41"/>
      <c r="D494" s="16" t="s">
        <v>9</v>
      </c>
      <c r="E494" s="34">
        <f t="shared" ref="E494:L496" si="151">E484</f>
        <v>2480.4</v>
      </c>
      <c r="F494" s="34">
        <f t="shared" si="151"/>
        <v>1125</v>
      </c>
      <c r="G494" s="34">
        <f t="shared" si="151"/>
        <v>1240.2</v>
      </c>
      <c r="H494" s="34">
        <f t="shared" si="151"/>
        <v>562.5</v>
      </c>
      <c r="I494" s="34">
        <f t="shared" si="151"/>
        <v>1240.2</v>
      </c>
      <c r="J494" s="34">
        <f t="shared" si="151"/>
        <v>562.5</v>
      </c>
      <c r="K494" s="34">
        <f t="shared" si="151"/>
        <v>0</v>
      </c>
      <c r="L494" s="34">
        <f t="shared" si="151"/>
        <v>0</v>
      </c>
      <c r="M494" s="6"/>
    </row>
    <row r="495" spans="1:13" ht="33.75" customHeight="1" x14ac:dyDescent="0.25">
      <c r="A495" s="11"/>
      <c r="B495" s="29"/>
      <c r="C495" s="41"/>
      <c r="D495" s="16" t="s">
        <v>82</v>
      </c>
      <c r="E495" s="34">
        <f t="shared" si="151"/>
        <v>1191.5999999999999</v>
      </c>
      <c r="F495" s="34">
        <f t="shared" si="151"/>
        <v>1108</v>
      </c>
      <c r="G495" s="34">
        <f t="shared" si="151"/>
        <v>160.80000000000001</v>
      </c>
      <c r="H495" s="34">
        <f t="shared" si="151"/>
        <v>554</v>
      </c>
      <c r="I495" s="34">
        <f t="shared" si="151"/>
        <v>1030.8</v>
      </c>
      <c r="J495" s="34">
        <f t="shared" si="151"/>
        <v>554</v>
      </c>
      <c r="K495" s="34">
        <f t="shared" si="151"/>
        <v>0</v>
      </c>
      <c r="L495" s="34">
        <f t="shared" si="151"/>
        <v>0</v>
      </c>
      <c r="M495" s="6"/>
    </row>
    <row r="496" spans="1:13" ht="34.5" customHeight="1" x14ac:dyDescent="0.25">
      <c r="A496" s="11"/>
      <c r="B496" s="30"/>
      <c r="C496" s="41"/>
      <c r="D496" s="16" t="s">
        <v>318</v>
      </c>
      <c r="E496" s="34">
        <f t="shared" si="151"/>
        <v>0</v>
      </c>
      <c r="F496" s="34">
        <f t="shared" si="151"/>
        <v>3000.3</v>
      </c>
      <c r="G496" s="34">
        <f t="shared" si="151"/>
        <v>0</v>
      </c>
      <c r="H496" s="34">
        <f t="shared" si="151"/>
        <v>2428.1000000000004</v>
      </c>
      <c r="I496" s="34">
        <f t="shared" si="151"/>
        <v>0</v>
      </c>
      <c r="J496" s="34">
        <f t="shared" si="151"/>
        <v>572.20000000000005</v>
      </c>
      <c r="K496" s="34">
        <f t="shared" si="151"/>
        <v>0</v>
      </c>
      <c r="L496" s="34">
        <f t="shared" si="151"/>
        <v>0</v>
      </c>
      <c r="M496" s="6"/>
    </row>
    <row r="497" spans="1:13" ht="30" customHeight="1" x14ac:dyDescent="0.25">
      <c r="A497" s="95" t="s">
        <v>141</v>
      </c>
      <c r="B497" s="96"/>
      <c r="C497" s="96"/>
      <c r="D497" s="96"/>
      <c r="E497" s="96"/>
      <c r="F497" s="96"/>
      <c r="G497" s="96"/>
      <c r="H497" s="96"/>
      <c r="I497" s="96"/>
      <c r="J497" s="96"/>
      <c r="K497" s="96"/>
      <c r="L497" s="96"/>
      <c r="M497" s="97"/>
    </row>
    <row r="498" spans="1:13" ht="36.75" customHeight="1" x14ac:dyDescent="0.25">
      <c r="A498" s="14" t="s">
        <v>17</v>
      </c>
      <c r="B498" s="14" t="s">
        <v>142</v>
      </c>
      <c r="C498" s="17" t="s">
        <v>43</v>
      </c>
      <c r="D498" s="16" t="s">
        <v>16</v>
      </c>
      <c r="E498" s="34">
        <f t="shared" ref="E498:L498" si="152">+E499+E500</f>
        <v>860</v>
      </c>
      <c r="F498" s="34">
        <f t="shared" si="152"/>
        <v>0</v>
      </c>
      <c r="G498" s="34">
        <f t="shared" si="152"/>
        <v>774</v>
      </c>
      <c r="H498" s="34">
        <f t="shared" si="152"/>
        <v>0</v>
      </c>
      <c r="I498" s="34">
        <f t="shared" si="152"/>
        <v>86</v>
      </c>
      <c r="J498" s="34">
        <f t="shared" si="152"/>
        <v>0</v>
      </c>
      <c r="K498" s="34">
        <f t="shared" si="152"/>
        <v>0</v>
      </c>
      <c r="L498" s="34">
        <f t="shared" si="152"/>
        <v>0</v>
      </c>
      <c r="M498" s="6"/>
    </row>
    <row r="499" spans="1:13" ht="24.75" customHeight="1" x14ac:dyDescent="0.25">
      <c r="A499" s="18"/>
      <c r="B499" s="18"/>
      <c r="C499" s="41"/>
      <c r="D499" s="40" t="s">
        <v>12</v>
      </c>
      <c r="E499" s="6">
        <f>+G499+I499+K499</f>
        <v>0</v>
      </c>
      <c r="F499" s="6">
        <f>+H499+J499+L499</f>
        <v>0</v>
      </c>
      <c r="G499" s="19">
        <v>0</v>
      </c>
      <c r="H499" s="19">
        <v>0</v>
      </c>
      <c r="I499" s="19">
        <v>0</v>
      </c>
      <c r="J499" s="19">
        <v>0</v>
      </c>
      <c r="K499" s="19">
        <v>0</v>
      </c>
      <c r="L499" s="19">
        <v>0</v>
      </c>
      <c r="M499" s="6"/>
    </row>
    <row r="500" spans="1:13" ht="56.25" customHeight="1" x14ac:dyDescent="0.25">
      <c r="A500" s="20"/>
      <c r="B500" s="20"/>
      <c r="C500" s="41"/>
      <c r="D500" s="19" t="s">
        <v>9</v>
      </c>
      <c r="E500" s="6">
        <f>+G500+I500+K500</f>
        <v>860</v>
      </c>
      <c r="F500" s="6">
        <f>+H500+J500+L500</f>
        <v>0</v>
      </c>
      <c r="G500" s="19">
        <v>774</v>
      </c>
      <c r="H500" s="19">
        <v>0</v>
      </c>
      <c r="I500" s="19">
        <v>86</v>
      </c>
      <c r="J500" s="19">
        <v>0</v>
      </c>
      <c r="K500" s="19"/>
      <c r="L500" s="19"/>
      <c r="M500" s="6" t="s">
        <v>60</v>
      </c>
    </row>
    <row r="501" spans="1:13" ht="32.25" customHeight="1" x14ac:dyDescent="0.25">
      <c r="A501" s="14" t="s">
        <v>18</v>
      </c>
      <c r="B501" s="14" t="s">
        <v>144</v>
      </c>
      <c r="C501" s="17" t="s">
        <v>43</v>
      </c>
      <c r="D501" s="16" t="s">
        <v>16</v>
      </c>
      <c r="E501" s="34">
        <f t="shared" ref="E501:L501" si="153">+E502+E503</f>
        <v>2500</v>
      </c>
      <c r="F501" s="34">
        <f t="shared" si="153"/>
        <v>0</v>
      </c>
      <c r="G501" s="34">
        <f t="shared" si="153"/>
        <v>2250</v>
      </c>
      <c r="H501" s="34">
        <f t="shared" si="153"/>
        <v>0</v>
      </c>
      <c r="I501" s="34">
        <f t="shared" si="153"/>
        <v>250</v>
      </c>
      <c r="J501" s="34">
        <f t="shared" si="153"/>
        <v>0</v>
      </c>
      <c r="K501" s="34">
        <f t="shared" si="153"/>
        <v>0</v>
      </c>
      <c r="L501" s="34">
        <f t="shared" si="153"/>
        <v>0</v>
      </c>
      <c r="M501" s="6"/>
    </row>
    <row r="502" spans="1:13" ht="63.75" customHeight="1" x14ac:dyDescent="0.25">
      <c r="A502" s="18"/>
      <c r="B502" s="18"/>
      <c r="C502" s="41"/>
      <c r="D502" s="40" t="s">
        <v>12</v>
      </c>
      <c r="E502" s="6">
        <f>+G502+I502+K502</f>
        <v>0</v>
      </c>
      <c r="F502" s="6">
        <f>+H502+J502+L502</f>
        <v>0</v>
      </c>
      <c r="G502" s="19">
        <v>0</v>
      </c>
      <c r="H502" s="19">
        <v>0</v>
      </c>
      <c r="I502" s="19">
        <v>0</v>
      </c>
      <c r="J502" s="19">
        <v>0</v>
      </c>
      <c r="K502" s="19">
        <v>0</v>
      </c>
      <c r="L502" s="19">
        <v>0</v>
      </c>
      <c r="M502" s="6"/>
    </row>
    <row r="503" spans="1:13" ht="30.75" customHeight="1" x14ac:dyDescent="0.25">
      <c r="A503" s="20"/>
      <c r="B503" s="20"/>
      <c r="C503" s="41"/>
      <c r="D503" s="19" t="s">
        <v>9</v>
      </c>
      <c r="E503" s="6">
        <f>+G503+I503+K503</f>
        <v>2500</v>
      </c>
      <c r="F503" s="6">
        <f>+H503+J503+L503</f>
        <v>0</v>
      </c>
      <c r="G503" s="19">
        <v>2250</v>
      </c>
      <c r="H503" s="19">
        <v>0</v>
      </c>
      <c r="I503" s="19">
        <v>250</v>
      </c>
      <c r="J503" s="19">
        <v>0</v>
      </c>
      <c r="K503" s="19">
        <v>0</v>
      </c>
      <c r="L503" s="19">
        <v>0</v>
      </c>
      <c r="M503" s="6" t="s">
        <v>60</v>
      </c>
    </row>
    <row r="504" spans="1:13" ht="31.5" customHeight="1" x14ac:dyDescent="0.25">
      <c r="A504" s="11" t="s">
        <v>19</v>
      </c>
      <c r="B504" s="14" t="s">
        <v>145</v>
      </c>
      <c r="C504" s="17" t="s">
        <v>52</v>
      </c>
      <c r="D504" s="16" t="s">
        <v>16</v>
      </c>
      <c r="E504" s="34">
        <f t="shared" ref="E504:L504" si="154">+E505+E506</f>
        <v>480</v>
      </c>
      <c r="F504" s="34">
        <f t="shared" si="154"/>
        <v>0</v>
      </c>
      <c r="G504" s="34">
        <f t="shared" si="154"/>
        <v>480</v>
      </c>
      <c r="H504" s="34">
        <f t="shared" si="154"/>
        <v>0</v>
      </c>
      <c r="I504" s="34">
        <f t="shared" si="154"/>
        <v>0</v>
      </c>
      <c r="J504" s="34">
        <f t="shared" si="154"/>
        <v>0</v>
      </c>
      <c r="K504" s="34">
        <f t="shared" si="154"/>
        <v>0</v>
      </c>
      <c r="L504" s="34">
        <f t="shared" si="154"/>
        <v>0</v>
      </c>
      <c r="M504" s="6"/>
    </row>
    <row r="505" spans="1:13" ht="30" customHeight="1" x14ac:dyDescent="0.25">
      <c r="A505" s="11"/>
      <c r="B505" s="18"/>
      <c r="C505" s="41"/>
      <c r="D505" s="40" t="s">
        <v>12</v>
      </c>
      <c r="E505" s="6">
        <f>+G505+I505+K505</f>
        <v>480</v>
      </c>
      <c r="F505" s="6">
        <f>+H505+J505+L505</f>
        <v>0</v>
      </c>
      <c r="G505" s="19">
        <v>480</v>
      </c>
      <c r="H505" s="19">
        <v>0</v>
      </c>
      <c r="I505" s="19">
        <v>0</v>
      </c>
      <c r="J505" s="19">
        <v>0</v>
      </c>
      <c r="K505" s="19">
        <v>0</v>
      </c>
      <c r="L505" s="19">
        <v>0</v>
      </c>
      <c r="M505" s="6" t="s">
        <v>146</v>
      </c>
    </row>
    <row r="506" spans="1:13" ht="54.75" customHeight="1" x14ac:dyDescent="0.25">
      <c r="A506" s="11"/>
      <c r="B506" s="20"/>
      <c r="C506" s="41"/>
      <c r="D506" s="19" t="s">
        <v>9</v>
      </c>
      <c r="E506" s="6">
        <f>+G506+I506+K506</f>
        <v>0</v>
      </c>
      <c r="F506" s="6">
        <f>+H506+J506+L506</f>
        <v>0</v>
      </c>
      <c r="G506" s="19">
        <v>0</v>
      </c>
      <c r="H506" s="19">
        <v>0</v>
      </c>
      <c r="I506" s="19">
        <v>0</v>
      </c>
      <c r="J506" s="19">
        <v>0</v>
      </c>
      <c r="K506" s="19">
        <v>0</v>
      </c>
      <c r="L506" s="19">
        <v>0</v>
      </c>
      <c r="M506" s="6"/>
    </row>
    <row r="507" spans="1:13" ht="30.75" customHeight="1" x14ac:dyDescent="0.25">
      <c r="A507" s="11" t="s">
        <v>20</v>
      </c>
      <c r="B507" s="14" t="s">
        <v>147</v>
      </c>
      <c r="C507" s="17" t="s">
        <v>43</v>
      </c>
      <c r="D507" s="16" t="s">
        <v>16</v>
      </c>
      <c r="E507" s="34">
        <f t="shared" ref="E507:L507" si="155">+E508+E509</f>
        <v>4815.5</v>
      </c>
      <c r="F507" s="34">
        <f t="shared" si="155"/>
        <v>0</v>
      </c>
      <c r="G507" s="34">
        <f t="shared" si="155"/>
        <v>0</v>
      </c>
      <c r="H507" s="34">
        <f t="shared" si="155"/>
        <v>0</v>
      </c>
      <c r="I507" s="34">
        <f t="shared" si="155"/>
        <v>4815.5</v>
      </c>
      <c r="J507" s="34">
        <f t="shared" si="155"/>
        <v>0</v>
      </c>
      <c r="K507" s="34">
        <f t="shared" si="155"/>
        <v>0</v>
      </c>
      <c r="L507" s="34">
        <f t="shared" si="155"/>
        <v>0</v>
      </c>
      <c r="M507" s="6"/>
    </row>
    <row r="508" spans="1:13" ht="48.75" customHeight="1" x14ac:dyDescent="0.25">
      <c r="A508" s="11"/>
      <c r="B508" s="18"/>
      <c r="C508" s="41"/>
      <c r="D508" s="40" t="s">
        <v>12</v>
      </c>
      <c r="E508" s="6">
        <f>+G508+I508+K508</f>
        <v>4815.5</v>
      </c>
      <c r="F508" s="6">
        <f>+H508+J508+L508</f>
        <v>0</v>
      </c>
      <c r="G508" s="19">
        <v>0</v>
      </c>
      <c r="H508" s="19">
        <v>0</v>
      </c>
      <c r="I508" s="19">
        <v>4815.5</v>
      </c>
      <c r="J508" s="19">
        <v>0</v>
      </c>
      <c r="K508" s="19">
        <v>0</v>
      </c>
      <c r="L508" s="19">
        <v>0</v>
      </c>
      <c r="M508" s="6" t="s">
        <v>60</v>
      </c>
    </row>
    <row r="509" spans="1:13" ht="87.75" customHeight="1" x14ac:dyDescent="0.25">
      <c r="A509" s="11"/>
      <c r="B509" s="20"/>
      <c r="C509" s="41"/>
      <c r="D509" s="19" t="s">
        <v>9</v>
      </c>
      <c r="E509" s="6">
        <f>+G509+I509+K509</f>
        <v>0</v>
      </c>
      <c r="F509" s="6">
        <f>+H509+J509+L509</f>
        <v>0</v>
      </c>
      <c r="G509" s="19">
        <v>0</v>
      </c>
      <c r="H509" s="19">
        <v>0</v>
      </c>
      <c r="I509" s="19">
        <v>0</v>
      </c>
      <c r="J509" s="19">
        <v>0</v>
      </c>
      <c r="K509" s="19">
        <v>0</v>
      </c>
      <c r="L509" s="19">
        <v>0</v>
      </c>
      <c r="M509" s="6"/>
    </row>
    <row r="510" spans="1:13" ht="48.75" customHeight="1" x14ac:dyDescent="0.25">
      <c r="A510" s="14" t="s">
        <v>21</v>
      </c>
      <c r="B510" s="14" t="s">
        <v>148</v>
      </c>
      <c r="C510" s="17" t="s">
        <v>43</v>
      </c>
      <c r="D510" s="16" t="s">
        <v>16</v>
      </c>
      <c r="E510" s="34">
        <f t="shared" ref="E510:L510" si="156">+E511+E512</f>
        <v>712</v>
      </c>
      <c r="F510" s="34">
        <f t="shared" si="156"/>
        <v>712</v>
      </c>
      <c r="G510" s="34">
        <f t="shared" si="156"/>
        <v>640</v>
      </c>
      <c r="H510" s="34">
        <f t="shared" si="156"/>
        <v>640</v>
      </c>
      <c r="I510" s="34">
        <f t="shared" si="156"/>
        <v>72</v>
      </c>
      <c r="J510" s="34">
        <f t="shared" si="156"/>
        <v>72</v>
      </c>
      <c r="K510" s="34">
        <f t="shared" si="156"/>
        <v>0</v>
      </c>
      <c r="L510" s="34">
        <f t="shared" si="156"/>
        <v>0</v>
      </c>
      <c r="M510" s="6"/>
    </row>
    <row r="511" spans="1:13" ht="68.25" customHeight="1" x14ac:dyDescent="0.25">
      <c r="A511" s="18"/>
      <c r="B511" s="18"/>
      <c r="C511" s="41"/>
      <c r="D511" s="40" t="s">
        <v>12</v>
      </c>
      <c r="E511" s="6">
        <f>+G511+I511+K511</f>
        <v>712</v>
      </c>
      <c r="F511" s="6">
        <f>+H511+J511+L511</f>
        <v>712</v>
      </c>
      <c r="G511" s="19">
        <v>640</v>
      </c>
      <c r="H511" s="19">
        <v>640</v>
      </c>
      <c r="I511" s="19">
        <v>72</v>
      </c>
      <c r="J511" s="19">
        <v>72</v>
      </c>
      <c r="K511" s="19">
        <v>0</v>
      </c>
      <c r="L511" s="19">
        <v>0</v>
      </c>
      <c r="M511" s="6" t="s">
        <v>149</v>
      </c>
    </row>
    <row r="512" spans="1:13" ht="77.25" customHeight="1" x14ac:dyDescent="0.25">
      <c r="A512" s="18"/>
      <c r="B512" s="18"/>
      <c r="C512" s="41"/>
      <c r="D512" s="19" t="s">
        <v>9</v>
      </c>
      <c r="E512" s="6">
        <f>+G512+I512+K512</f>
        <v>0</v>
      </c>
      <c r="F512" s="6">
        <f>+H512+J512+L512</f>
        <v>0</v>
      </c>
      <c r="G512" s="19">
        <v>0</v>
      </c>
      <c r="H512" s="19">
        <v>0</v>
      </c>
      <c r="I512" s="19">
        <v>0</v>
      </c>
      <c r="J512" s="19">
        <v>0</v>
      </c>
      <c r="K512" s="19">
        <v>0</v>
      </c>
      <c r="L512" s="19">
        <v>0</v>
      </c>
      <c r="M512" s="6"/>
    </row>
    <row r="513" spans="1:13" ht="36.75" customHeight="1" x14ac:dyDescent="0.25">
      <c r="A513" s="18"/>
      <c r="B513" s="18"/>
      <c r="C513" s="17" t="s">
        <v>89</v>
      </c>
      <c r="D513" s="16" t="s">
        <v>16</v>
      </c>
      <c r="E513" s="34">
        <f t="shared" ref="E513:L513" si="157">+E514+E515</f>
        <v>84</v>
      </c>
      <c r="F513" s="34">
        <f t="shared" si="157"/>
        <v>84</v>
      </c>
      <c r="G513" s="34">
        <f t="shared" si="157"/>
        <v>0</v>
      </c>
      <c r="H513" s="34">
        <f t="shared" si="157"/>
        <v>0</v>
      </c>
      <c r="I513" s="34">
        <f t="shared" si="157"/>
        <v>84</v>
      </c>
      <c r="J513" s="34">
        <f t="shared" si="157"/>
        <v>84</v>
      </c>
      <c r="K513" s="34">
        <f t="shared" si="157"/>
        <v>0</v>
      </c>
      <c r="L513" s="34">
        <f t="shared" si="157"/>
        <v>0</v>
      </c>
      <c r="M513" s="6"/>
    </row>
    <row r="514" spans="1:13" ht="78" customHeight="1" x14ac:dyDescent="0.25">
      <c r="A514" s="18"/>
      <c r="B514" s="18"/>
      <c r="C514" s="41"/>
      <c r="D514" s="40" t="s">
        <v>12</v>
      </c>
      <c r="E514" s="6">
        <f>+G514+I514+K514</f>
        <v>84</v>
      </c>
      <c r="F514" s="6">
        <f>+H514+J514+L514</f>
        <v>65.2</v>
      </c>
      <c r="G514" s="19">
        <v>0</v>
      </c>
      <c r="H514" s="19">
        <v>0</v>
      </c>
      <c r="I514" s="19">
        <v>84</v>
      </c>
      <c r="J514" s="19">
        <v>65.2</v>
      </c>
      <c r="K514" s="19">
        <v>0</v>
      </c>
      <c r="L514" s="19">
        <v>0</v>
      </c>
      <c r="M514" s="6" t="s">
        <v>150</v>
      </c>
    </row>
    <row r="515" spans="1:13" ht="41.25" customHeight="1" x14ac:dyDescent="0.25">
      <c r="A515" s="18"/>
      <c r="B515" s="18"/>
      <c r="C515" s="41"/>
      <c r="D515" s="19" t="s">
        <v>9</v>
      </c>
      <c r="E515" s="6">
        <f>+G515+I515+K515</f>
        <v>0</v>
      </c>
      <c r="F515" s="6">
        <f>+H515+J515+L515</f>
        <v>18.8</v>
      </c>
      <c r="G515" s="19">
        <v>0</v>
      </c>
      <c r="H515" s="19">
        <v>0</v>
      </c>
      <c r="I515" s="19">
        <v>0</v>
      </c>
      <c r="J515" s="19">
        <v>18.8</v>
      </c>
      <c r="K515" s="19">
        <v>0</v>
      </c>
      <c r="L515" s="19">
        <v>0</v>
      </c>
      <c r="M515" s="6"/>
    </row>
    <row r="516" spans="1:13" ht="48.75" customHeight="1" x14ac:dyDescent="0.25">
      <c r="A516" s="18"/>
      <c r="B516" s="18"/>
      <c r="C516" s="17" t="s">
        <v>42</v>
      </c>
      <c r="D516" s="16" t="s">
        <v>16</v>
      </c>
      <c r="E516" s="34">
        <f t="shared" ref="E516:L516" si="158">+E517+E518</f>
        <v>72</v>
      </c>
      <c r="F516" s="34">
        <f t="shared" si="158"/>
        <v>72</v>
      </c>
      <c r="G516" s="34">
        <f t="shared" si="158"/>
        <v>0</v>
      </c>
      <c r="H516" s="34">
        <f t="shared" si="158"/>
        <v>0</v>
      </c>
      <c r="I516" s="34">
        <f t="shared" si="158"/>
        <v>72</v>
      </c>
      <c r="J516" s="34">
        <f t="shared" si="158"/>
        <v>72</v>
      </c>
      <c r="K516" s="34">
        <f t="shared" si="158"/>
        <v>0</v>
      </c>
      <c r="L516" s="34">
        <f t="shared" si="158"/>
        <v>0</v>
      </c>
      <c r="M516" s="6"/>
    </row>
    <row r="517" spans="1:13" ht="56.25" customHeight="1" x14ac:dyDescent="0.25">
      <c r="A517" s="18"/>
      <c r="B517" s="18"/>
      <c r="C517" s="41"/>
      <c r="D517" s="40" t="s">
        <v>12</v>
      </c>
      <c r="E517" s="6">
        <f>+G517+I517+K517</f>
        <v>72</v>
      </c>
      <c r="F517" s="6">
        <f>+H517+J517+L517</f>
        <v>72</v>
      </c>
      <c r="G517" s="19">
        <v>0</v>
      </c>
      <c r="H517" s="19">
        <v>0</v>
      </c>
      <c r="I517" s="19">
        <v>72</v>
      </c>
      <c r="J517" s="19">
        <v>72</v>
      </c>
      <c r="K517" s="19">
        <v>0</v>
      </c>
      <c r="L517" s="19">
        <v>0</v>
      </c>
      <c r="M517" s="6" t="s">
        <v>151</v>
      </c>
    </row>
    <row r="518" spans="1:13" ht="30" customHeight="1" x14ac:dyDescent="0.25">
      <c r="A518" s="18"/>
      <c r="B518" s="18"/>
      <c r="C518" s="41"/>
      <c r="D518" s="19" t="s">
        <v>9</v>
      </c>
      <c r="E518" s="6">
        <f>+G518+I518+K518</f>
        <v>0</v>
      </c>
      <c r="F518" s="6">
        <f>+H518+J518+L518</f>
        <v>0</v>
      </c>
      <c r="G518" s="19">
        <v>0</v>
      </c>
      <c r="H518" s="19">
        <v>0</v>
      </c>
      <c r="I518" s="19">
        <v>0</v>
      </c>
      <c r="J518" s="19">
        <v>0</v>
      </c>
      <c r="K518" s="19">
        <v>0</v>
      </c>
      <c r="L518" s="19">
        <v>0</v>
      </c>
      <c r="M518" s="6"/>
    </row>
    <row r="519" spans="1:13" ht="36.75" customHeight="1" x14ac:dyDescent="0.25">
      <c r="A519" s="18"/>
      <c r="B519" s="18"/>
      <c r="C519" s="17" t="s">
        <v>37</v>
      </c>
      <c r="D519" s="16" t="s">
        <v>16</v>
      </c>
      <c r="E519" s="34">
        <f t="shared" ref="E519:L519" si="159">+E520+E521</f>
        <v>99</v>
      </c>
      <c r="F519" s="34">
        <f t="shared" si="159"/>
        <v>99</v>
      </c>
      <c r="G519" s="34">
        <f t="shared" si="159"/>
        <v>0</v>
      </c>
      <c r="H519" s="34">
        <f t="shared" si="159"/>
        <v>0</v>
      </c>
      <c r="I519" s="34">
        <f t="shared" si="159"/>
        <v>99</v>
      </c>
      <c r="J519" s="34">
        <f t="shared" si="159"/>
        <v>99</v>
      </c>
      <c r="K519" s="34">
        <f t="shared" si="159"/>
        <v>0</v>
      </c>
      <c r="L519" s="34">
        <f t="shared" si="159"/>
        <v>0</v>
      </c>
      <c r="M519" s="6"/>
    </row>
    <row r="520" spans="1:13" ht="42" customHeight="1" x14ac:dyDescent="0.25">
      <c r="A520" s="18"/>
      <c r="B520" s="18"/>
      <c r="C520" s="41"/>
      <c r="D520" s="40" t="s">
        <v>12</v>
      </c>
      <c r="E520" s="6">
        <f>+G520+I520+K520</f>
        <v>99</v>
      </c>
      <c r="F520" s="6">
        <f>+H520+J520+L520</f>
        <v>99</v>
      </c>
      <c r="G520" s="19">
        <v>0</v>
      </c>
      <c r="H520" s="19">
        <v>0</v>
      </c>
      <c r="I520" s="19">
        <v>99</v>
      </c>
      <c r="J520" s="19">
        <v>99</v>
      </c>
      <c r="K520" s="19">
        <v>0</v>
      </c>
      <c r="L520" s="19">
        <v>0</v>
      </c>
      <c r="M520" s="6" t="s">
        <v>152</v>
      </c>
    </row>
    <row r="521" spans="1:13" ht="30.75" customHeight="1" x14ac:dyDescent="0.25">
      <c r="A521" s="18"/>
      <c r="B521" s="18"/>
      <c r="C521" s="41"/>
      <c r="D521" s="19" t="s">
        <v>9</v>
      </c>
      <c r="E521" s="6">
        <f>+G521+I521+K521</f>
        <v>0</v>
      </c>
      <c r="F521" s="6">
        <f>+H521+J521+L521</f>
        <v>0</v>
      </c>
      <c r="G521" s="19">
        <v>0</v>
      </c>
      <c r="H521" s="19">
        <v>0</v>
      </c>
      <c r="I521" s="19">
        <v>0</v>
      </c>
      <c r="J521" s="19">
        <v>0</v>
      </c>
      <c r="K521" s="19">
        <v>0</v>
      </c>
      <c r="L521" s="19">
        <v>0</v>
      </c>
      <c r="M521" s="6"/>
    </row>
    <row r="522" spans="1:13" ht="39.75" customHeight="1" x14ac:dyDescent="0.25">
      <c r="A522" s="18"/>
      <c r="B522" s="18"/>
      <c r="C522" s="17" t="s">
        <v>135</v>
      </c>
      <c r="D522" s="16" t="s">
        <v>16</v>
      </c>
      <c r="E522" s="34">
        <f t="shared" ref="E522:L522" si="160">+E523+E524</f>
        <v>46.5</v>
      </c>
      <c r="F522" s="34">
        <f t="shared" si="160"/>
        <v>46.5</v>
      </c>
      <c r="G522" s="34">
        <f t="shared" si="160"/>
        <v>0</v>
      </c>
      <c r="H522" s="34">
        <f t="shared" si="160"/>
        <v>0</v>
      </c>
      <c r="I522" s="34">
        <f t="shared" si="160"/>
        <v>46.5</v>
      </c>
      <c r="J522" s="34">
        <f t="shared" si="160"/>
        <v>46.5</v>
      </c>
      <c r="K522" s="34">
        <f t="shared" si="160"/>
        <v>0</v>
      </c>
      <c r="L522" s="34">
        <f t="shared" si="160"/>
        <v>0</v>
      </c>
      <c r="M522" s="6"/>
    </row>
    <row r="523" spans="1:13" ht="60" customHeight="1" x14ac:dyDescent="0.25">
      <c r="A523" s="18"/>
      <c r="B523" s="18"/>
      <c r="C523" s="41"/>
      <c r="D523" s="40" t="s">
        <v>12</v>
      </c>
      <c r="E523" s="6">
        <f>+G523+I523+K523</f>
        <v>46.5</v>
      </c>
      <c r="F523" s="6">
        <f>+H523+J523+L523</f>
        <v>46.5</v>
      </c>
      <c r="G523" s="19">
        <v>0</v>
      </c>
      <c r="H523" s="19">
        <v>0</v>
      </c>
      <c r="I523" s="19">
        <v>46.5</v>
      </c>
      <c r="J523" s="19">
        <v>46.5</v>
      </c>
      <c r="K523" s="19">
        <v>0</v>
      </c>
      <c r="L523" s="19">
        <v>0</v>
      </c>
      <c r="M523" s="6" t="s">
        <v>153</v>
      </c>
    </row>
    <row r="524" spans="1:13" ht="30" customHeight="1" x14ac:dyDescent="0.25">
      <c r="A524" s="18"/>
      <c r="B524" s="18"/>
      <c r="C524" s="41"/>
      <c r="D524" s="19" t="s">
        <v>9</v>
      </c>
      <c r="E524" s="6">
        <f>+G524+I524+K524</f>
        <v>0</v>
      </c>
      <c r="F524" s="6">
        <f>+H524+J524+L524</f>
        <v>0</v>
      </c>
      <c r="G524" s="19">
        <v>0</v>
      </c>
      <c r="H524" s="19">
        <v>0</v>
      </c>
      <c r="I524" s="19">
        <v>0</v>
      </c>
      <c r="J524" s="19">
        <v>0</v>
      </c>
      <c r="K524" s="19">
        <v>0</v>
      </c>
      <c r="L524" s="19">
        <v>0</v>
      </c>
      <c r="M524" s="6"/>
    </row>
    <row r="525" spans="1:13" ht="34.5" customHeight="1" x14ac:dyDescent="0.25">
      <c r="A525" s="18"/>
      <c r="B525" s="18"/>
      <c r="C525" s="17" t="s">
        <v>49</v>
      </c>
      <c r="D525" s="16" t="s">
        <v>16</v>
      </c>
      <c r="E525" s="34">
        <f t="shared" ref="E525:L525" si="161">+E526+E527</f>
        <v>99.9</v>
      </c>
      <c r="F525" s="34">
        <f t="shared" si="161"/>
        <v>99.9</v>
      </c>
      <c r="G525" s="34">
        <f t="shared" si="161"/>
        <v>0</v>
      </c>
      <c r="H525" s="34">
        <f t="shared" si="161"/>
        <v>0</v>
      </c>
      <c r="I525" s="34">
        <f t="shared" si="161"/>
        <v>99.9</v>
      </c>
      <c r="J525" s="34">
        <f t="shared" si="161"/>
        <v>99.9</v>
      </c>
      <c r="K525" s="34">
        <f t="shared" si="161"/>
        <v>0</v>
      </c>
      <c r="L525" s="34">
        <f t="shared" si="161"/>
        <v>0</v>
      </c>
      <c r="M525" s="6"/>
    </row>
    <row r="526" spans="1:13" ht="44.25" customHeight="1" x14ac:dyDescent="0.25">
      <c r="A526" s="18"/>
      <c r="B526" s="18"/>
      <c r="C526" s="41"/>
      <c r="D526" s="40" t="s">
        <v>12</v>
      </c>
      <c r="E526" s="6">
        <f>+G526+I526+K526</f>
        <v>99.9</v>
      </c>
      <c r="F526" s="6">
        <f>+H526+J526+L526</f>
        <v>99.9</v>
      </c>
      <c r="G526" s="19">
        <v>0</v>
      </c>
      <c r="H526" s="19">
        <v>0</v>
      </c>
      <c r="I526" s="19">
        <v>99.9</v>
      </c>
      <c r="J526" s="19">
        <v>99.9</v>
      </c>
      <c r="K526" s="19"/>
      <c r="L526" s="19"/>
      <c r="M526" s="6" t="s">
        <v>154</v>
      </c>
    </row>
    <row r="527" spans="1:13" ht="27.75" customHeight="1" x14ac:dyDescent="0.25">
      <c r="A527" s="18"/>
      <c r="B527" s="18"/>
      <c r="C527" s="41"/>
      <c r="D527" s="19" t="s">
        <v>9</v>
      </c>
      <c r="E527" s="6">
        <f>+G527+I527+K527</f>
        <v>0</v>
      </c>
      <c r="F527" s="6">
        <f>+H527+J527+L527</f>
        <v>0</v>
      </c>
      <c r="G527" s="19">
        <v>0</v>
      </c>
      <c r="H527" s="19">
        <v>0</v>
      </c>
      <c r="I527" s="19">
        <v>0</v>
      </c>
      <c r="J527" s="19">
        <v>0</v>
      </c>
      <c r="K527" s="19">
        <v>0</v>
      </c>
      <c r="L527" s="19">
        <v>0</v>
      </c>
      <c r="M527" s="6"/>
    </row>
    <row r="528" spans="1:13" ht="36.75" customHeight="1" x14ac:dyDescent="0.25">
      <c r="A528" s="18"/>
      <c r="B528" s="18"/>
      <c r="C528" s="17" t="s">
        <v>40</v>
      </c>
      <c r="D528" s="16" t="s">
        <v>16</v>
      </c>
      <c r="E528" s="34">
        <f t="shared" ref="E528:L528" si="162">+E529+E530</f>
        <v>62</v>
      </c>
      <c r="F528" s="34">
        <f t="shared" si="162"/>
        <v>62</v>
      </c>
      <c r="G528" s="34">
        <f t="shared" si="162"/>
        <v>0</v>
      </c>
      <c r="H528" s="34">
        <f t="shared" si="162"/>
        <v>0</v>
      </c>
      <c r="I528" s="34">
        <f t="shared" si="162"/>
        <v>62</v>
      </c>
      <c r="J528" s="34">
        <f t="shared" si="162"/>
        <v>62</v>
      </c>
      <c r="K528" s="34">
        <f t="shared" si="162"/>
        <v>0</v>
      </c>
      <c r="L528" s="34">
        <f t="shared" si="162"/>
        <v>0</v>
      </c>
      <c r="M528" s="6"/>
    </row>
    <row r="529" spans="1:13" ht="33" customHeight="1" x14ac:dyDescent="0.25">
      <c r="A529" s="18"/>
      <c r="B529" s="18"/>
      <c r="C529" s="41"/>
      <c r="D529" s="40" t="s">
        <v>12</v>
      </c>
      <c r="E529" s="6">
        <f>+G529+I529+K529</f>
        <v>62</v>
      </c>
      <c r="F529" s="6">
        <f>+H529+J529+L529</f>
        <v>62</v>
      </c>
      <c r="G529" s="19">
        <v>0</v>
      </c>
      <c r="H529" s="19">
        <v>0</v>
      </c>
      <c r="I529" s="19">
        <v>62</v>
      </c>
      <c r="J529" s="19">
        <v>62</v>
      </c>
      <c r="K529" s="19"/>
      <c r="L529" s="19"/>
      <c r="M529" s="6" t="s">
        <v>155</v>
      </c>
    </row>
    <row r="530" spans="1:13" ht="27.75" customHeight="1" x14ac:dyDescent="0.25">
      <c r="A530" s="18"/>
      <c r="B530" s="18"/>
      <c r="C530" s="41"/>
      <c r="D530" s="19" t="s">
        <v>9</v>
      </c>
      <c r="E530" s="6">
        <f>+G530+I530+K530</f>
        <v>0</v>
      </c>
      <c r="F530" s="6">
        <f>+H530+J530+L530</f>
        <v>0</v>
      </c>
      <c r="G530" s="19">
        <v>0</v>
      </c>
      <c r="H530" s="19">
        <v>0</v>
      </c>
      <c r="I530" s="19">
        <v>0</v>
      </c>
      <c r="J530" s="19">
        <v>0</v>
      </c>
      <c r="K530" s="19">
        <v>0</v>
      </c>
      <c r="L530" s="19">
        <v>0</v>
      </c>
      <c r="M530" s="6"/>
    </row>
    <row r="531" spans="1:13" ht="29.25" customHeight="1" x14ac:dyDescent="0.25">
      <c r="A531" s="18"/>
      <c r="B531" s="18"/>
      <c r="C531" s="17" t="s">
        <v>114</v>
      </c>
      <c r="D531" s="16" t="s">
        <v>16</v>
      </c>
      <c r="E531" s="34">
        <f t="shared" ref="E531:L531" si="163">+E532+E533</f>
        <v>62</v>
      </c>
      <c r="F531" s="34">
        <f t="shared" si="163"/>
        <v>62</v>
      </c>
      <c r="G531" s="34">
        <f t="shared" si="163"/>
        <v>0</v>
      </c>
      <c r="H531" s="34">
        <f t="shared" si="163"/>
        <v>0</v>
      </c>
      <c r="I531" s="34">
        <f t="shared" si="163"/>
        <v>62</v>
      </c>
      <c r="J531" s="34">
        <f t="shared" si="163"/>
        <v>62</v>
      </c>
      <c r="K531" s="34">
        <f t="shared" si="163"/>
        <v>0</v>
      </c>
      <c r="L531" s="34">
        <f t="shared" si="163"/>
        <v>0</v>
      </c>
      <c r="M531" s="6"/>
    </row>
    <row r="532" spans="1:13" ht="71.25" customHeight="1" x14ac:dyDescent="0.25">
      <c r="A532" s="18"/>
      <c r="B532" s="18"/>
      <c r="C532" s="41"/>
      <c r="D532" s="40" t="s">
        <v>12</v>
      </c>
      <c r="E532" s="6">
        <f>+G532+I532+K532</f>
        <v>62</v>
      </c>
      <c r="F532" s="6">
        <f>+H532+J532+L532</f>
        <v>62</v>
      </c>
      <c r="G532" s="19">
        <v>0</v>
      </c>
      <c r="H532" s="19">
        <v>0</v>
      </c>
      <c r="I532" s="19">
        <v>62</v>
      </c>
      <c r="J532" s="19">
        <v>62</v>
      </c>
      <c r="K532" s="19">
        <v>0</v>
      </c>
      <c r="L532" s="19">
        <v>0</v>
      </c>
      <c r="M532" s="6" t="s">
        <v>156</v>
      </c>
    </row>
    <row r="533" spans="1:13" ht="23.25" customHeight="1" x14ac:dyDescent="0.25">
      <c r="A533" s="18"/>
      <c r="B533" s="18"/>
      <c r="C533" s="41"/>
      <c r="D533" s="19" t="s">
        <v>9</v>
      </c>
      <c r="E533" s="6">
        <f>+G533+I533+K533</f>
        <v>0</v>
      </c>
      <c r="F533" s="6">
        <f>+H533+J533+L533</f>
        <v>0</v>
      </c>
      <c r="G533" s="19">
        <v>0</v>
      </c>
      <c r="H533" s="19">
        <v>0</v>
      </c>
      <c r="I533" s="19">
        <v>0</v>
      </c>
      <c r="J533" s="19">
        <v>0</v>
      </c>
      <c r="K533" s="19">
        <v>0</v>
      </c>
      <c r="L533" s="19">
        <v>0</v>
      </c>
      <c r="M533" s="6"/>
    </row>
    <row r="534" spans="1:13" ht="30" customHeight="1" x14ac:dyDescent="0.25">
      <c r="A534" s="18"/>
      <c r="B534" s="18"/>
      <c r="C534" s="17" t="s">
        <v>50</v>
      </c>
      <c r="D534" s="16" t="s">
        <v>16</v>
      </c>
      <c r="E534" s="34">
        <f t="shared" ref="E534:L534" si="164">+E535+E536</f>
        <v>85.5</v>
      </c>
      <c r="F534" s="34">
        <f t="shared" si="164"/>
        <v>85.5</v>
      </c>
      <c r="G534" s="34">
        <f t="shared" si="164"/>
        <v>0</v>
      </c>
      <c r="H534" s="34">
        <f t="shared" si="164"/>
        <v>0</v>
      </c>
      <c r="I534" s="34">
        <f t="shared" si="164"/>
        <v>85.5</v>
      </c>
      <c r="J534" s="34">
        <f t="shared" si="164"/>
        <v>85.5</v>
      </c>
      <c r="K534" s="34">
        <f t="shared" si="164"/>
        <v>0</v>
      </c>
      <c r="L534" s="34">
        <f t="shared" si="164"/>
        <v>0</v>
      </c>
      <c r="M534" s="6"/>
    </row>
    <row r="535" spans="1:13" ht="30" customHeight="1" x14ac:dyDescent="0.25">
      <c r="A535" s="18"/>
      <c r="B535" s="18"/>
      <c r="C535" s="41"/>
      <c r="D535" s="40" t="s">
        <v>12</v>
      </c>
      <c r="E535" s="6">
        <f>+G535+I535+K535</f>
        <v>85.5</v>
      </c>
      <c r="F535" s="6">
        <f>+H535+J535+L535</f>
        <v>85.5</v>
      </c>
      <c r="G535" s="19">
        <v>0</v>
      </c>
      <c r="H535" s="19">
        <v>0</v>
      </c>
      <c r="I535" s="19">
        <v>85.5</v>
      </c>
      <c r="J535" s="19">
        <v>85.5</v>
      </c>
      <c r="K535" s="19">
        <v>0</v>
      </c>
      <c r="L535" s="19">
        <v>0</v>
      </c>
      <c r="M535" s="6" t="s">
        <v>157</v>
      </c>
    </row>
    <row r="536" spans="1:13" ht="27.75" customHeight="1" x14ac:dyDescent="0.25">
      <c r="A536" s="20"/>
      <c r="B536" s="20"/>
      <c r="C536" s="41"/>
      <c r="D536" s="19" t="s">
        <v>9</v>
      </c>
      <c r="E536" s="6">
        <f>+G536+I536+K536</f>
        <v>0</v>
      </c>
      <c r="F536" s="6">
        <f>+H536+J536+L536</f>
        <v>0</v>
      </c>
      <c r="G536" s="19">
        <v>0</v>
      </c>
      <c r="H536" s="19">
        <v>0</v>
      </c>
      <c r="I536" s="19">
        <v>0</v>
      </c>
      <c r="J536" s="19">
        <v>0</v>
      </c>
      <c r="K536" s="19">
        <v>0</v>
      </c>
      <c r="L536" s="19">
        <v>0</v>
      </c>
      <c r="M536" s="6"/>
    </row>
    <row r="537" spans="1:13" ht="33.75" customHeight="1" x14ac:dyDescent="0.25">
      <c r="A537" s="14"/>
      <c r="B537" s="27" t="s">
        <v>246</v>
      </c>
      <c r="C537" s="45"/>
      <c r="D537" s="16" t="s">
        <v>214</v>
      </c>
      <c r="E537" s="88">
        <f>E498+E501+E504+E507+E510+E513+E516+E519+E522+E525+E528+E531+E534</f>
        <v>9978.4</v>
      </c>
      <c r="F537" s="88">
        <f t="shared" ref="F537:L537" si="165">F498+F501+F504+F507+F510+F513+F516+F519+F522+F525+F528+F531+F534</f>
        <v>1322.9</v>
      </c>
      <c r="G537" s="88">
        <f t="shared" si="165"/>
        <v>4144</v>
      </c>
      <c r="H537" s="88">
        <f t="shared" si="165"/>
        <v>640</v>
      </c>
      <c r="I537" s="88">
        <f t="shared" si="165"/>
        <v>5834.4</v>
      </c>
      <c r="J537" s="88">
        <f t="shared" si="165"/>
        <v>682.9</v>
      </c>
      <c r="K537" s="88">
        <f t="shared" si="165"/>
        <v>0</v>
      </c>
      <c r="L537" s="88">
        <f t="shared" si="165"/>
        <v>0</v>
      </c>
      <c r="M537" s="6"/>
    </row>
    <row r="538" spans="1:13" ht="32.25" customHeight="1" x14ac:dyDescent="0.25">
      <c r="A538" s="18"/>
      <c r="B538" s="29"/>
      <c r="C538" s="45"/>
      <c r="D538" s="83" t="s">
        <v>12</v>
      </c>
      <c r="E538" s="88">
        <f t="shared" ref="E538:L539" si="166">E499+E502+E505+E508+E511+E514+E517+E520+E523+E526+E529+E532+E535</f>
        <v>6618.4</v>
      </c>
      <c r="F538" s="88">
        <f t="shared" si="166"/>
        <v>1304.1000000000001</v>
      </c>
      <c r="G538" s="88">
        <f t="shared" si="166"/>
        <v>1120</v>
      </c>
      <c r="H538" s="88">
        <f t="shared" si="166"/>
        <v>640</v>
      </c>
      <c r="I538" s="88">
        <f t="shared" si="166"/>
        <v>5498.4</v>
      </c>
      <c r="J538" s="88">
        <f t="shared" si="166"/>
        <v>664.1</v>
      </c>
      <c r="K538" s="88">
        <f t="shared" si="166"/>
        <v>0</v>
      </c>
      <c r="L538" s="88">
        <f t="shared" si="166"/>
        <v>0</v>
      </c>
      <c r="M538" s="6"/>
    </row>
    <row r="539" spans="1:13" ht="25.5" customHeight="1" x14ac:dyDescent="0.25">
      <c r="A539" s="18"/>
      <c r="B539" s="29"/>
      <c r="C539" s="45"/>
      <c r="D539" s="16" t="s">
        <v>9</v>
      </c>
      <c r="E539" s="88">
        <f t="shared" si="166"/>
        <v>3360</v>
      </c>
      <c r="F539" s="88">
        <f t="shared" si="166"/>
        <v>18.8</v>
      </c>
      <c r="G539" s="88">
        <f t="shared" si="166"/>
        <v>3024</v>
      </c>
      <c r="H539" s="88">
        <f t="shared" si="166"/>
        <v>0</v>
      </c>
      <c r="I539" s="88">
        <f t="shared" si="166"/>
        <v>336</v>
      </c>
      <c r="J539" s="88">
        <f t="shared" si="166"/>
        <v>18.8</v>
      </c>
      <c r="K539" s="88">
        <f t="shared" si="166"/>
        <v>0</v>
      </c>
      <c r="L539" s="88">
        <f t="shared" si="166"/>
        <v>0</v>
      </c>
      <c r="M539" s="6"/>
    </row>
    <row r="540" spans="1:13" ht="30.75" customHeight="1" x14ac:dyDescent="0.25">
      <c r="A540" s="18"/>
      <c r="B540" s="29"/>
      <c r="C540" s="45"/>
      <c r="D540" s="16" t="s">
        <v>82</v>
      </c>
      <c r="E540" s="104">
        <v>0</v>
      </c>
      <c r="F540" s="104">
        <v>0</v>
      </c>
      <c r="G540" s="104">
        <v>0</v>
      </c>
      <c r="H540" s="104">
        <v>0</v>
      </c>
      <c r="I540" s="104">
        <v>0</v>
      </c>
      <c r="J540" s="104">
        <v>0</v>
      </c>
      <c r="K540" s="104">
        <v>0</v>
      </c>
      <c r="L540" s="104">
        <v>0</v>
      </c>
      <c r="M540" s="6"/>
    </row>
    <row r="541" spans="1:13" ht="30.75" customHeight="1" x14ac:dyDescent="0.25">
      <c r="A541" s="20"/>
      <c r="B541" s="30"/>
      <c r="C541" s="45"/>
      <c r="D541" s="16" t="s">
        <v>318</v>
      </c>
      <c r="E541" s="104">
        <v>0</v>
      </c>
      <c r="F541" s="104">
        <v>0</v>
      </c>
      <c r="G541" s="104">
        <v>0</v>
      </c>
      <c r="H541" s="104">
        <v>0</v>
      </c>
      <c r="I541" s="104">
        <v>0</v>
      </c>
      <c r="J541" s="104">
        <v>0</v>
      </c>
      <c r="K541" s="104">
        <v>0</v>
      </c>
      <c r="L541" s="104">
        <v>0</v>
      </c>
      <c r="M541" s="6"/>
    </row>
    <row r="542" spans="1:13" ht="37.5" customHeight="1" x14ac:dyDescent="0.25">
      <c r="A542" s="95" t="s">
        <v>158</v>
      </c>
      <c r="B542" s="96"/>
      <c r="C542" s="96"/>
      <c r="D542" s="96"/>
      <c r="E542" s="96"/>
      <c r="F542" s="96"/>
      <c r="G542" s="96"/>
      <c r="H542" s="96"/>
      <c r="I542" s="96"/>
      <c r="J542" s="96"/>
      <c r="K542" s="96"/>
      <c r="L542" s="96"/>
      <c r="M542" s="97"/>
    </row>
    <row r="543" spans="1:13" ht="39.75" customHeight="1" x14ac:dyDescent="0.25">
      <c r="A543" s="14" t="s">
        <v>17</v>
      </c>
      <c r="B543" s="17" t="s">
        <v>159</v>
      </c>
      <c r="C543" s="17" t="s">
        <v>52</v>
      </c>
      <c r="D543" s="16" t="s">
        <v>16</v>
      </c>
      <c r="E543" s="34">
        <f>E544+E545+E546+E547</f>
        <v>8126.6</v>
      </c>
      <c r="F543" s="34">
        <f t="shared" ref="F543:L543" si="167">F544+F545+F546+F547</f>
        <v>8291.380000000001</v>
      </c>
      <c r="G543" s="34">
        <f t="shared" si="167"/>
        <v>6783</v>
      </c>
      <c r="H543" s="34">
        <f t="shared" si="167"/>
        <v>7087.18</v>
      </c>
      <c r="I543" s="34">
        <f t="shared" si="167"/>
        <v>1343.6</v>
      </c>
      <c r="J543" s="34">
        <f t="shared" si="167"/>
        <v>1204.2</v>
      </c>
      <c r="K543" s="34">
        <f t="shared" si="167"/>
        <v>0</v>
      </c>
      <c r="L543" s="34">
        <f t="shared" si="167"/>
        <v>0</v>
      </c>
      <c r="M543" s="100"/>
    </row>
    <row r="544" spans="1:13" ht="78.75" customHeight="1" x14ac:dyDescent="0.25">
      <c r="A544" s="18"/>
      <c r="B544" s="17"/>
      <c r="C544" s="41"/>
      <c r="D544" s="40" t="s">
        <v>12</v>
      </c>
      <c r="E544" s="6">
        <f>+G544+I544+K544</f>
        <v>1060</v>
      </c>
      <c r="F544" s="6">
        <f>+H544+J544+L544</f>
        <v>781.68000000000006</v>
      </c>
      <c r="G544" s="108">
        <v>560</v>
      </c>
      <c r="H544" s="108">
        <v>281.68</v>
      </c>
      <c r="I544" s="108">
        <v>500</v>
      </c>
      <c r="J544" s="108">
        <v>500</v>
      </c>
      <c r="K544" s="108">
        <v>0</v>
      </c>
      <c r="L544" s="108">
        <v>0</v>
      </c>
      <c r="M544" s="6" t="s">
        <v>160</v>
      </c>
    </row>
    <row r="545" spans="1:13" ht="63.75" customHeight="1" x14ac:dyDescent="0.25">
      <c r="A545" s="18"/>
      <c r="B545" s="17"/>
      <c r="C545" s="41"/>
      <c r="D545" s="19" t="s">
        <v>9</v>
      </c>
      <c r="E545" s="6">
        <f>+G545+I545+K545</f>
        <v>622</v>
      </c>
      <c r="F545" s="6">
        <f>+H545+J545+L545</f>
        <v>75.8</v>
      </c>
      <c r="G545" s="108">
        <v>112</v>
      </c>
      <c r="H545" s="108">
        <v>60</v>
      </c>
      <c r="I545" s="108">
        <v>510</v>
      </c>
      <c r="J545" s="108">
        <v>15.8</v>
      </c>
      <c r="K545" s="108">
        <v>0</v>
      </c>
      <c r="L545" s="108">
        <v>0</v>
      </c>
      <c r="M545" s="6" t="s">
        <v>161</v>
      </c>
    </row>
    <row r="546" spans="1:13" ht="36.75" customHeight="1" x14ac:dyDescent="0.25">
      <c r="A546" s="18"/>
      <c r="B546" s="17"/>
      <c r="C546" s="41"/>
      <c r="D546" s="19" t="s">
        <v>82</v>
      </c>
      <c r="E546" s="6">
        <v>6432.6</v>
      </c>
      <c r="F546" s="6">
        <v>5844.2</v>
      </c>
      <c r="G546" s="108">
        <v>6111</v>
      </c>
      <c r="H546" s="108">
        <v>5522.5</v>
      </c>
      <c r="I546" s="108">
        <v>321.60000000000002</v>
      </c>
      <c r="J546" s="108">
        <v>321.7</v>
      </c>
      <c r="K546" s="108">
        <v>0</v>
      </c>
      <c r="L546" s="108">
        <v>0</v>
      </c>
      <c r="M546" s="108" t="s">
        <v>216</v>
      </c>
    </row>
    <row r="547" spans="1:13" ht="330.75" customHeight="1" x14ac:dyDescent="0.25">
      <c r="A547" s="20"/>
      <c r="B547" s="17"/>
      <c r="C547" s="41"/>
      <c r="D547" s="19" t="s">
        <v>318</v>
      </c>
      <c r="E547" s="6">
        <v>12</v>
      </c>
      <c r="F547" s="6">
        <f>H547+J547</f>
        <v>1589.7</v>
      </c>
      <c r="G547" s="108">
        <v>0</v>
      </c>
      <c r="H547" s="108">
        <v>1223</v>
      </c>
      <c r="I547" s="108">
        <v>12</v>
      </c>
      <c r="J547" s="108">
        <v>366.7</v>
      </c>
      <c r="K547" s="108">
        <v>0</v>
      </c>
      <c r="L547" s="108">
        <v>0</v>
      </c>
      <c r="M547" s="6" t="s">
        <v>390</v>
      </c>
    </row>
    <row r="548" spans="1:13" ht="40.5" customHeight="1" x14ac:dyDescent="0.25">
      <c r="A548" s="14" t="s">
        <v>18</v>
      </c>
      <c r="B548" s="17" t="s">
        <v>162</v>
      </c>
      <c r="C548" s="17" t="s">
        <v>43</v>
      </c>
      <c r="D548" s="16" t="s">
        <v>16</v>
      </c>
      <c r="E548" s="34">
        <f>E549+E550+E551+E552</f>
        <v>2000</v>
      </c>
      <c r="F548" s="34">
        <f t="shared" ref="F548:L548" si="168">F549+F550+F551+F552</f>
        <v>0</v>
      </c>
      <c r="G548" s="34">
        <f t="shared" si="168"/>
        <v>1600</v>
      </c>
      <c r="H548" s="34">
        <f t="shared" si="168"/>
        <v>0</v>
      </c>
      <c r="I548" s="34">
        <f t="shared" si="168"/>
        <v>400</v>
      </c>
      <c r="J548" s="34">
        <f t="shared" si="168"/>
        <v>0</v>
      </c>
      <c r="K548" s="34">
        <f t="shared" si="168"/>
        <v>0</v>
      </c>
      <c r="L548" s="34">
        <f t="shared" si="168"/>
        <v>0</v>
      </c>
      <c r="M548" s="100"/>
    </row>
    <row r="549" spans="1:13" ht="111.75" customHeight="1" x14ac:dyDescent="0.25">
      <c r="A549" s="18"/>
      <c r="B549" s="17"/>
      <c r="C549" s="41"/>
      <c r="D549" s="40" t="s">
        <v>12</v>
      </c>
      <c r="E549" s="6">
        <f>+G549+I549+K549</f>
        <v>0</v>
      </c>
      <c r="F549" s="6">
        <f>+H549+J549+L549</f>
        <v>0</v>
      </c>
      <c r="G549" s="108">
        <v>0</v>
      </c>
      <c r="H549" s="108">
        <v>0</v>
      </c>
      <c r="I549" s="108">
        <v>0</v>
      </c>
      <c r="J549" s="108">
        <v>0</v>
      </c>
      <c r="K549" s="108">
        <v>0</v>
      </c>
      <c r="L549" s="108">
        <v>0</v>
      </c>
      <c r="M549" s="100"/>
    </row>
    <row r="550" spans="1:13" ht="38.25" customHeight="1" x14ac:dyDescent="0.25">
      <c r="A550" s="18"/>
      <c r="B550" s="17"/>
      <c r="C550" s="41"/>
      <c r="D550" s="19" t="s">
        <v>9</v>
      </c>
      <c r="E550" s="6">
        <f>+G550+I550+K550</f>
        <v>2000</v>
      </c>
      <c r="F550" s="6">
        <f>+H550+J550+L550</f>
        <v>0</v>
      </c>
      <c r="G550" s="108">
        <v>1600</v>
      </c>
      <c r="H550" s="108">
        <v>0</v>
      </c>
      <c r="I550" s="108">
        <v>400</v>
      </c>
      <c r="J550" s="108">
        <v>0</v>
      </c>
      <c r="K550" s="108">
        <v>0</v>
      </c>
      <c r="L550" s="108">
        <v>0</v>
      </c>
      <c r="M550" s="6" t="s">
        <v>197</v>
      </c>
    </row>
    <row r="551" spans="1:13" ht="58.5" customHeight="1" x14ac:dyDescent="0.25">
      <c r="A551" s="18"/>
      <c r="B551" s="17"/>
      <c r="C551" s="41"/>
      <c r="D551" s="19" t="s">
        <v>82</v>
      </c>
      <c r="E551" s="6">
        <v>0</v>
      </c>
      <c r="F551" s="6">
        <v>0</v>
      </c>
      <c r="G551" s="6">
        <v>0</v>
      </c>
      <c r="H551" s="6">
        <v>0</v>
      </c>
      <c r="I551" s="6">
        <v>0</v>
      </c>
      <c r="J551" s="6">
        <v>0</v>
      </c>
      <c r="K551" s="6">
        <v>0</v>
      </c>
      <c r="L551" s="6">
        <v>0</v>
      </c>
      <c r="M551" s="6"/>
    </row>
    <row r="552" spans="1:13" ht="66" customHeight="1" x14ac:dyDescent="0.25">
      <c r="A552" s="20"/>
      <c r="B552" s="17"/>
      <c r="C552" s="41"/>
      <c r="D552" s="19" t="s">
        <v>318</v>
      </c>
      <c r="E552" s="6">
        <v>0</v>
      </c>
      <c r="F552" s="6">
        <f>+H552+J552+L552</f>
        <v>0</v>
      </c>
      <c r="G552" s="108">
        <v>0</v>
      </c>
      <c r="H552" s="108">
        <v>0</v>
      </c>
      <c r="I552" s="108">
        <v>0</v>
      </c>
      <c r="J552" s="108">
        <v>0</v>
      </c>
      <c r="K552" s="108">
        <v>0</v>
      </c>
      <c r="L552" s="108">
        <v>0</v>
      </c>
      <c r="M552" s="6"/>
    </row>
    <row r="553" spans="1:13" ht="38.25" customHeight="1" x14ac:dyDescent="0.25">
      <c r="A553" s="11" t="s">
        <v>19</v>
      </c>
      <c r="B553" s="53" t="s">
        <v>30</v>
      </c>
      <c r="C553" s="17" t="s">
        <v>52</v>
      </c>
      <c r="D553" s="16" t="s">
        <v>16</v>
      </c>
      <c r="E553" s="34">
        <f>E554+E555+E556+E557</f>
        <v>7005.9</v>
      </c>
      <c r="F553" s="34">
        <f t="shared" ref="F553:L553" si="169">F554+F555+F556+F557</f>
        <v>6691.3</v>
      </c>
      <c r="G553" s="34">
        <f t="shared" si="169"/>
        <v>0</v>
      </c>
      <c r="H553" s="34">
        <f t="shared" si="169"/>
        <v>0</v>
      </c>
      <c r="I553" s="34">
        <f t="shared" si="169"/>
        <v>7005.9</v>
      </c>
      <c r="J553" s="34">
        <f t="shared" si="169"/>
        <v>6691.3</v>
      </c>
      <c r="K553" s="34">
        <f t="shared" si="169"/>
        <v>0</v>
      </c>
      <c r="L553" s="34">
        <f t="shared" si="169"/>
        <v>0</v>
      </c>
      <c r="M553" s="100"/>
    </row>
    <row r="554" spans="1:13" ht="131.25" customHeight="1" x14ac:dyDescent="0.25">
      <c r="A554" s="11"/>
      <c r="B554" s="18"/>
      <c r="C554" s="41"/>
      <c r="D554" s="40" t="s">
        <v>12</v>
      </c>
      <c r="E554" s="6">
        <f>+G554+I554+K554</f>
        <v>2000</v>
      </c>
      <c r="F554" s="6">
        <f>+H554+J554+L554</f>
        <v>2000</v>
      </c>
      <c r="G554" s="108">
        <v>0</v>
      </c>
      <c r="H554" s="108">
        <v>0</v>
      </c>
      <c r="I554" s="108">
        <v>2000</v>
      </c>
      <c r="J554" s="108">
        <v>2000</v>
      </c>
      <c r="K554" s="108">
        <v>0</v>
      </c>
      <c r="L554" s="108">
        <v>0</v>
      </c>
      <c r="M554" s="6" t="s">
        <v>163</v>
      </c>
    </row>
    <row r="555" spans="1:13" ht="55.5" customHeight="1" x14ac:dyDescent="0.25">
      <c r="A555" s="11"/>
      <c r="B555" s="18"/>
      <c r="C555" s="41"/>
      <c r="D555" s="19" t="s">
        <v>9</v>
      </c>
      <c r="E555" s="6">
        <v>3000</v>
      </c>
      <c r="F555" s="6">
        <f>+H555+J555+L555</f>
        <v>2000</v>
      </c>
      <c r="G555" s="108">
        <v>0</v>
      </c>
      <c r="H555" s="108">
        <v>0</v>
      </c>
      <c r="I555" s="108">
        <v>3000</v>
      </c>
      <c r="J555" s="108">
        <v>2000</v>
      </c>
      <c r="K555" s="108">
        <v>0</v>
      </c>
      <c r="L555" s="108">
        <v>0</v>
      </c>
      <c r="M555" s="6" t="s">
        <v>164</v>
      </c>
    </row>
    <row r="556" spans="1:13" ht="69.75" customHeight="1" x14ac:dyDescent="0.25">
      <c r="A556" s="11"/>
      <c r="B556" s="18"/>
      <c r="C556" s="41"/>
      <c r="D556" s="19" t="s">
        <v>82</v>
      </c>
      <c r="E556" s="6">
        <v>2001.9</v>
      </c>
      <c r="F556" s="6">
        <v>1997.8</v>
      </c>
      <c r="G556" s="108">
        <v>0</v>
      </c>
      <c r="H556" s="108">
        <v>0</v>
      </c>
      <c r="I556" s="108">
        <v>2001.9</v>
      </c>
      <c r="J556" s="108">
        <v>1997.8</v>
      </c>
      <c r="K556" s="108">
        <v>0</v>
      </c>
      <c r="L556" s="108">
        <v>0</v>
      </c>
      <c r="M556" s="6" t="s">
        <v>215</v>
      </c>
    </row>
    <row r="557" spans="1:13" ht="76.5" customHeight="1" x14ac:dyDescent="0.25">
      <c r="A557" s="11"/>
      <c r="B557" s="20"/>
      <c r="C557" s="41"/>
      <c r="D557" s="19" t="s">
        <v>318</v>
      </c>
      <c r="E557" s="6">
        <v>4</v>
      </c>
      <c r="F557" s="6">
        <v>693.5</v>
      </c>
      <c r="G557" s="108">
        <v>0</v>
      </c>
      <c r="H557" s="108">
        <v>0</v>
      </c>
      <c r="I557" s="108">
        <v>4</v>
      </c>
      <c r="J557" s="108">
        <v>693.5</v>
      </c>
      <c r="K557" s="108">
        <v>0</v>
      </c>
      <c r="L557" s="108">
        <v>0</v>
      </c>
      <c r="M557" s="6" t="s">
        <v>391</v>
      </c>
    </row>
    <row r="558" spans="1:13" ht="44.25" customHeight="1" x14ac:dyDescent="0.25">
      <c r="A558" s="18">
        <v>4</v>
      </c>
      <c r="B558" s="18" t="s">
        <v>165</v>
      </c>
      <c r="C558" s="17" t="s">
        <v>52</v>
      </c>
      <c r="D558" s="16" t="s">
        <v>16</v>
      </c>
      <c r="E558" s="34">
        <f>E559+E560+E561+E562</f>
        <v>1321.3999999999999</v>
      </c>
      <c r="F558" s="34">
        <f t="shared" ref="F558:L558" si="170">F559+F560+F561+F562</f>
        <v>445.7</v>
      </c>
      <c r="G558" s="34">
        <f t="shared" si="170"/>
        <v>626.29999999999995</v>
      </c>
      <c r="H558" s="34">
        <f t="shared" si="170"/>
        <v>0</v>
      </c>
      <c r="I558" s="34">
        <f t="shared" si="170"/>
        <v>695.09999999999991</v>
      </c>
      <c r="J558" s="34">
        <f t="shared" si="170"/>
        <v>445.7</v>
      </c>
      <c r="K558" s="34">
        <f t="shared" si="170"/>
        <v>0</v>
      </c>
      <c r="L558" s="34">
        <f t="shared" si="170"/>
        <v>0</v>
      </c>
      <c r="M558" s="6"/>
    </row>
    <row r="559" spans="1:13" ht="30" customHeight="1" x14ac:dyDescent="0.25">
      <c r="A559" s="18"/>
      <c r="B559" s="18"/>
      <c r="C559" s="41"/>
      <c r="D559" s="40" t="s">
        <v>12</v>
      </c>
      <c r="E559" s="6">
        <v>333.4</v>
      </c>
      <c r="F559" s="6">
        <f>+H559+J559+L559</f>
        <v>0</v>
      </c>
      <c r="G559" s="108">
        <v>0</v>
      </c>
      <c r="H559" s="108">
        <v>0</v>
      </c>
      <c r="I559" s="108">
        <v>333.4</v>
      </c>
      <c r="J559" s="108">
        <v>0</v>
      </c>
      <c r="K559" s="108">
        <v>0</v>
      </c>
      <c r="L559" s="108">
        <v>0</v>
      </c>
      <c r="M559" s="100"/>
    </row>
    <row r="560" spans="1:13" ht="30" customHeight="1" x14ac:dyDescent="0.25">
      <c r="A560" s="18"/>
      <c r="B560" s="18"/>
      <c r="C560" s="41"/>
      <c r="D560" s="19" t="s">
        <v>9</v>
      </c>
      <c r="E560" s="6">
        <v>361.7</v>
      </c>
      <c r="F560" s="6">
        <f>+H560+J560+L560</f>
        <v>0</v>
      </c>
      <c r="G560" s="108">
        <v>0</v>
      </c>
      <c r="H560" s="108">
        <v>0</v>
      </c>
      <c r="I560" s="108">
        <v>361.7</v>
      </c>
      <c r="J560" s="108">
        <v>0</v>
      </c>
      <c r="K560" s="108">
        <v>0</v>
      </c>
      <c r="L560" s="108">
        <v>0</v>
      </c>
      <c r="M560" s="100"/>
    </row>
    <row r="561" spans="1:13" ht="190.5" customHeight="1" x14ac:dyDescent="0.25">
      <c r="A561" s="18"/>
      <c r="B561" s="18"/>
      <c r="C561" s="41"/>
      <c r="D561" s="19" t="s">
        <v>82</v>
      </c>
      <c r="E561" s="6">
        <v>626.29999999999995</v>
      </c>
      <c r="F561" s="6">
        <f>+H561+J561+L561</f>
        <v>445.7</v>
      </c>
      <c r="G561" s="108">
        <v>626.29999999999995</v>
      </c>
      <c r="H561" s="108">
        <v>0</v>
      </c>
      <c r="I561" s="108">
        <v>0</v>
      </c>
      <c r="J561" s="108">
        <v>445.7</v>
      </c>
      <c r="K561" s="108">
        <v>0</v>
      </c>
      <c r="L561" s="108">
        <v>0</v>
      </c>
      <c r="M561" s="6" t="s">
        <v>247</v>
      </c>
    </row>
    <row r="562" spans="1:13" ht="30" customHeight="1" x14ac:dyDescent="0.25">
      <c r="A562" s="20"/>
      <c r="B562" s="20"/>
      <c r="C562" s="41"/>
      <c r="D562" s="19" t="s">
        <v>318</v>
      </c>
      <c r="E562" s="6">
        <v>0</v>
      </c>
      <c r="F562" s="6">
        <v>0</v>
      </c>
      <c r="G562" s="108">
        <v>0</v>
      </c>
      <c r="H562" s="108">
        <v>0</v>
      </c>
      <c r="I562" s="108">
        <v>0</v>
      </c>
      <c r="J562" s="108">
        <v>0</v>
      </c>
      <c r="K562" s="108">
        <v>0</v>
      </c>
      <c r="L562" s="108">
        <v>0</v>
      </c>
      <c r="M562" s="6"/>
    </row>
    <row r="563" spans="1:13" ht="36.75" customHeight="1" x14ac:dyDescent="0.25">
      <c r="A563" s="14"/>
      <c r="B563" s="27" t="s">
        <v>248</v>
      </c>
      <c r="C563" s="87"/>
      <c r="D563" s="16" t="s">
        <v>214</v>
      </c>
      <c r="E563" s="88">
        <f>E543+E548+E553+E558</f>
        <v>18453.900000000001</v>
      </c>
      <c r="F563" s="88">
        <f t="shared" ref="F563:L563" si="171">F543+F548+F553+F558</f>
        <v>15428.380000000001</v>
      </c>
      <c r="G563" s="88">
        <f t="shared" si="171"/>
        <v>9009.2999999999993</v>
      </c>
      <c r="H563" s="88">
        <f t="shared" si="171"/>
        <v>7087.18</v>
      </c>
      <c r="I563" s="88">
        <f t="shared" si="171"/>
        <v>9444.6</v>
      </c>
      <c r="J563" s="88">
        <f t="shared" si="171"/>
        <v>8341.2000000000007</v>
      </c>
      <c r="K563" s="88">
        <f t="shared" si="171"/>
        <v>0</v>
      </c>
      <c r="L563" s="88">
        <f t="shared" si="171"/>
        <v>0</v>
      </c>
      <c r="M563" s="38"/>
    </row>
    <row r="564" spans="1:13" ht="34.5" customHeight="1" x14ac:dyDescent="0.25">
      <c r="A564" s="18"/>
      <c r="B564" s="29"/>
      <c r="C564" s="75"/>
      <c r="D564" s="16" t="s">
        <v>12</v>
      </c>
      <c r="E564" s="88">
        <f t="shared" ref="E564:L567" si="172">E544+E549+E554+E559</f>
        <v>3393.4</v>
      </c>
      <c r="F564" s="88">
        <f t="shared" ref="F564:L564" si="173">F544+F549+F554+F559</f>
        <v>2781.6800000000003</v>
      </c>
      <c r="G564" s="88">
        <f t="shared" si="173"/>
        <v>560</v>
      </c>
      <c r="H564" s="88">
        <f t="shared" si="173"/>
        <v>281.68</v>
      </c>
      <c r="I564" s="88">
        <f t="shared" si="173"/>
        <v>2833.4</v>
      </c>
      <c r="J564" s="88">
        <f t="shared" si="173"/>
        <v>2500</v>
      </c>
      <c r="K564" s="88">
        <f t="shared" si="173"/>
        <v>0</v>
      </c>
      <c r="L564" s="88">
        <f t="shared" si="173"/>
        <v>0</v>
      </c>
      <c r="M564" s="38"/>
    </row>
    <row r="565" spans="1:13" ht="30.75" customHeight="1" x14ac:dyDescent="0.25">
      <c r="A565" s="18"/>
      <c r="B565" s="29"/>
      <c r="C565" s="75"/>
      <c r="D565" s="16" t="s">
        <v>9</v>
      </c>
      <c r="E565" s="88">
        <f t="shared" si="172"/>
        <v>5983.7</v>
      </c>
      <c r="F565" s="88">
        <f t="shared" ref="F565:L565" si="174">F545+F550+F555+F560</f>
        <v>2075.8000000000002</v>
      </c>
      <c r="G565" s="88">
        <f t="shared" si="174"/>
        <v>1712</v>
      </c>
      <c r="H565" s="88">
        <f t="shared" si="174"/>
        <v>60</v>
      </c>
      <c r="I565" s="88">
        <f t="shared" si="174"/>
        <v>4271.7</v>
      </c>
      <c r="J565" s="88">
        <f t="shared" si="174"/>
        <v>2015.8</v>
      </c>
      <c r="K565" s="88">
        <f t="shared" si="174"/>
        <v>0</v>
      </c>
      <c r="L565" s="88">
        <f t="shared" si="174"/>
        <v>0</v>
      </c>
      <c r="M565" s="38"/>
    </row>
    <row r="566" spans="1:13" ht="27.75" customHeight="1" x14ac:dyDescent="0.25">
      <c r="A566" s="18"/>
      <c r="B566" s="29"/>
      <c r="C566" s="75"/>
      <c r="D566" s="16" t="s">
        <v>82</v>
      </c>
      <c r="E566" s="88">
        <f t="shared" si="172"/>
        <v>9060.7999999999993</v>
      </c>
      <c r="F566" s="88">
        <f t="shared" ref="F566:L566" si="175">F546+F551+F556+F561</f>
        <v>8287.7000000000007</v>
      </c>
      <c r="G566" s="88">
        <f t="shared" si="175"/>
        <v>6737.3</v>
      </c>
      <c r="H566" s="88">
        <f t="shared" si="175"/>
        <v>5522.5</v>
      </c>
      <c r="I566" s="88">
        <f t="shared" si="175"/>
        <v>2323.5</v>
      </c>
      <c r="J566" s="88">
        <f t="shared" si="175"/>
        <v>2765.2</v>
      </c>
      <c r="K566" s="88">
        <f t="shared" si="175"/>
        <v>0</v>
      </c>
      <c r="L566" s="88">
        <f t="shared" si="175"/>
        <v>0</v>
      </c>
      <c r="M566" s="38"/>
    </row>
    <row r="567" spans="1:13" ht="27.75" customHeight="1" x14ac:dyDescent="0.25">
      <c r="A567" s="20"/>
      <c r="B567" s="30"/>
      <c r="C567" s="89"/>
      <c r="D567" s="16" t="s">
        <v>318</v>
      </c>
      <c r="E567" s="88">
        <f t="shared" si="172"/>
        <v>16</v>
      </c>
      <c r="F567" s="88">
        <f t="shared" si="172"/>
        <v>2283.1999999999998</v>
      </c>
      <c r="G567" s="88">
        <f t="shared" si="172"/>
        <v>0</v>
      </c>
      <c r="H567" s="88">
        <f t="shared" si="172"/>
        <v>1223</v>
      </c>
      <c r="I567" s="88">
        <f t="shared" si="172"/>
        <v>16</v>
      </c>
      <c r="J567" s="88">
        <f t="shared" si="172"/>
        <v>1060.2</v>
      </c>
      <c r="K567" s="88">
        <f t="shared" si="172"/>
        <v>0</v>
      </c>
      <c r="L567" s="88">
        <f t="shared" si="172"/>
        <v>0</v>
      </c>
      <c r="M567" s="38"/>
    </row>
    <row r="568" spans="1:13" ht="45" customHeight="1" x14ac:dyDescent="0.25">
      <c r="A568" s="95" t="s">
        <v>166</v>
      </c>
      <c r="B568" s="96"/>
      <c r="C568" s="96"/>
      <c r="D568" s="96"/>
      <c r="E568" s="96"/>
      <c r="F568" s="96"/>
      <c r="G568" s="96"/>
      <c r="H568" s="96"/>
      <c r="I568" s="96"/>
      <c r="J568" s="96"/>
      <c r="K568" s="96"/>
      <c r="L568" s="96"/>
      <c r="M568" s="97"/>
    </row>
    <row r="569" spans="1:13" ht="30" customHeight="1" x14ac:dyDescent="0.25">
      <c r="A569" s="14" t="s">
        <v>17</v>
      </c>
      <c r="B569" s="14" t="s">
        <v>167</v>
      </c>
      <c r="C569" s="53" t="s">
        <v>52</v>
      </c>
      <c r="D569" s="15" t="s">
        <v>16</v>
      </c>
      <c r="E569" s="109">
        <v>9599.5380000000005</v>
      </c>
      <c r="F569" s="109">
        <v>5144.3990000000003</v>
      </c>
      <c r="G569" s="109">
        <v>9599.5380000000005</v>
      </c>
      <c r="H569" s="109">
        <v>5144.3990000000003</v>
      </c>
      <c r="I569" s="109">
        <v>0</v>
      </c>
      <c r="J569" s="109">
        <v>0</v>
      </c>
      <c r="K569" s="109">
        <v>0</v>
      </c>
      <c r="L569" s="109">
        <v>0</v>
      </c>
      <c r="M569" s="6"/>
    </row>
    <row r="570" spans="1:13" ht="43.5" customHeight="1" x14ac:dyDescent="0.25">
      <c r="A570" s="18"/>
      <c r="B570" s="18"/>
      <c r="C570" s="75"/>
      <c r="D570" s="7" t="s">
        <v>12</v>
      </c>
      <c r="E570" s="110">
        <v>3199.846</v>
      </c>
      <c r="F570" s="110">
        <v>3199.846</v>
      </c>
      <c r="G570" s="110">
        <v>3199.846</v>
      </c>
      <c r="H570" s="110">
        <v>3199.846</v>
      </c>
      <c r="I570" s="110">
        <v>0</v>
      </c>
      <c r="J570" s="110">
        <v>0</v>
      </c>
      <c r="K570" s="110">
        <v>0</v>
      </c>
      <c r="L570" s="110">
        <v>0</v>
      </c>
      <c r="M570" s="14" t="s">
        <v>350</v>
      </c>
    </row>
    <row r="571" spans="1:13" ht="38.25" customHeight="1" x14ac:dyDescent="0.25">
      <c r="A571" s="18"/>
      <c r="B571" s="18"/>
      <c r="C571" s="75"/>
      <c r="D571" s="7" t="s">
        <v>9</v>
      </c>
      <c r="E571" s="110">
        <v>3199.846</v>
      </c>
      <c r="F571" s="110">
        <v>1944.5530000000001</v>
      </c>
      <c r="G571" s="110">
        <v>3199.846</v>
      </c>
      <c r="H571" s="110">
        <v>1944.5530000000001</v>
      </c>
      <c r="I571" s="110">
        <v>0</v>
      </c>
      <c r="J571" s="110">
        <v>0</v>
      </c>
      <c r="K571" s="110">
        <v>0</v>
      </c>
      <c r="L571" s="110">
        <v>0</v>
      </c>
      <c r="M571" s="18"/>
    </row>
    <row r="572" spans="1:13" ht="38.25" customHeight="1" x14ac:dyDescent="0.25">
      <c r="A572" s="18"/>
      <c r="B572" s="18"/>
      <c r="C572" s="75"/>
      <c r="D572" s="7" t="s">
        <v>82</v>
      </c>
      <c r="E572" s="110">
        <v>0</v>
      </c>
      <c r="F572" s="110">
        <v>0</v>
      </c>
      <c r="G572" s="110">
        <v>0</v>
      </c>
      <c r="H572" s="110">
        <v>0</v>
      </c>
      <c r="I572" s="110">
        <v>0</v>
      </c>
      <c r="J572" s="110">
        <v>0</v>
      </c>
      <c r="K572" s="110">
        <v>0</v>
      </c>
      <c r="L572" s="110">
        <v>0</v>
      </c>
      <c r="M572" s="18"/>
    </row>
    <row r="573" spans="1:13" ht="34.5" customHeight="1" x14ac:dyDescent="0.25">
      <c r="A573" s="20"/>
      <c r="B573" s="20"/>
      <c r="C573" s="75"/>
      <c r="D573" s="7" t="s">
        <v>318</v>
      </c>
      <c r="E573" s="110">
        <v>3199.846</v>
      </c>
      <c r="F573" s="110">
        <v>0</v>
      </c>
      <c r="G573" s="110">
        <v>3199.846</v>
      </c>
      <c r="H573" s="110">
        <v>0</v>
      </c>
      <c r="I573" s="110">
        <v>0</v>
      </c>
      <c r="J573" s="110">
        <v>0</v>
      </c>
      <c r="K573" s="110">
        <v>0</v>
      </c>
      <c r="L573" s="110">
        <v>0</v>
      </c>
      <c r="M573" s="20"/>
    </row>
    <row r="574" spans="1:13" ht="30" customHeight="1" x14ac:dyDescent="0.25">
      <c r="A574" s="14" t="s">
        <v>18</v>
      </c>
      <c r="B574" s="14" t="s">
        <v>168</v>
      </c>
      <c r="C574" s="36"/>
      <c r="D574" s="15" t="s">
        <v>16</v>
      </c>
      <c r="E574" s="109">
        <v>300</v>
      </c>
      <c r="F574" s="109">
        <v>1318.4469999999999</v>
      </c>
      <c r="G574" s="109">
        <v>300</v>
      </c>
      <c r="H574" s="109">
        <v>1318.4469999999999</v>
      </c>
      <c r="I574" s="110">
        <v>0</v>
      </c>
      <c r="J574" s="110">
        <v>0</v>
      </c>
      <c r="K574" s="110">
        <v>0</v>
      </c>
      <c r="L574" s="110">
        <v>0</v>
      </c>
      <c r="M574" s="6"/>
    </row>
    <row r="575" spans="1:13" ht="30" customHeight="1" x14ac:dyDescent="0.25">
      <c r="A575" s="18"/>
      <c r="B575" s="18"/>
      <c r="C575" s="36"/>
      <c r="D575" s="7" t="s">
        <v>12</v>
      </c>
      <c r="E575" s="110">
        <v>100</v>
      </c>
      <c r="F575" s="110">
        <v>923.89400000000001</v>
      </c>
      <c r="G575" s="110">
        <v>100</v>
      </c>
      <c r="H575" s="110">
        <v>923.89400000000001</v>
      </c>
      <c r="I575" s="110">
        <v>0</v>
      </c>
      <c r="J575" s="110">
        <v>0</v>
      </c>
      <c r="K575" s="110">
        <v>0</v>
      </c>
      <c r="L575" s="110">
        <v>0</v>
      </c>
      <c r="M575" s="14" t="s">
        <v>176</v>
      </c>
    </row>
    <row r="576" spans="1:13" ht="32.25" customHeight="1" x14ac:dyDescent="0.25">
      <c r="A576" s="18"/>
      <c r="B576" s="18"/>
      <c r="C576" s="36"/>
      <c r="D576" s="7" t="s">
        <v>9</v>
      </c>
      <c r="E576" s="110">
        <v>100</v>
      </c>
      <c r="F576" s="110">
        <v>394.553</v>
      </c>
      <c r="G576" s="110">
        <v>100</v>
      </c>
      <c r="H576" s="110">
        <v>394.553</v>
      </c>
      <c r="I576" s="110">
        <v>0</v>
      </c>
      <c r="J576" s="110">
        <v>0</v>
      </c>
      <c r="K576" s="110">
        <v>0</v>
      </c>
      <c r="L576" s="110">
        <v>0</v>
      </c>
      <c r="M576" s="18"/>
    </row>
    <row r="577" spans="1:13" ht="32.25" customHeight="1" x14ac:dyDescent="0.25">
      <c r="A577" s="18"/>
      <c r="B577" s="18"/>
      <c r="C577" s="36"/>
      <c r="D577" s="7" t="s">
        <v>82</v>
      </c>
      <c r="E577" s="110">
        <v>100</v>
      </c>
      <c r="F577" s="110">
        <v>0</v>
      </c>
      <c r="G577" s="110">
        <v>100</v>
      </c>
      <c r="H577" s="110">
        <v>0</v>
      </c>
      <c r="I577" s="110">
        <v>0</v>
      </c>
      <c r="J577" s="110">
        <v>0</v>
      </c>
      <c r="K577" s="110">
        <v>0</v>
      </c>
      <c r="L577" s="110">
        <v>0</v>
      </c>
      <c r="M577" s="18"/>
    </row>
    <row r="578" spans="1:13" ht="48" customHeight="1" x14ac:dyDescent="0.25">
      <c r="A578" s="20"/>
      <c r="B578" s="20"/>
      <c r="C578" s="36"/>
      <c r="D578" s="7" t="s">
        <v>318</v>
      </c>
      <c r="E578" s="110">
        <v>0</v>
      </c>
      <c r="F578" s="110">
        <v>4393.6809999999996</v>
      </c>
      <c r="G578" s="110">
        <v>0</v>
      </c>
      <c r="H578" s="110">
        <v>4393.6809999999996</v>
      </c>
      <c r="I578" s="110">
        <v>0</v>
      </c>
      <c r="J578" s="110">
        <v>0</v>
      </c>
      <c r="K578" s="110">
        <v>0</v>
      </c>
      <c r="L578" s="110">
        <v>0</v>
      </c>
      <c r="M578" s="6" t="s">
        <v>351</v>
      </c>
    </row>
    <row r="579" spans="1:13" ht="37.5" customHeight="1" x14ac:dyDescent="0.25">
      <c r="A579" s="14" t="s">
        <v>19</v>
      </c>
      <c r="B579" s="14" t="s">
        <v>169</v>
      </c>
      <c r="C579" s="36"/>
      <c r="D579" s="15" t="s">
        <v>16</v>
      </c>
      <c r="E579" s="109">
        <v>9177.9599999999991</v>
      </c>
      <c r="F579" s="109">
        <v>3059.32</v>
      </c>
      <c r="G579" s="109">
        <v>9177.9599999999991</v>
      </c>
      <c r="H579" s="109">
        <v>3059.32</v>
      </c>
      <c r="I579" s="110">
        <v>0</v>
      </c>
      <c r="J579" s="110">
        <v>0</v>
      </c>
      <c r="K579" s="110">
        <v>0</v>
      </c>
      <c r="L579" s="110">
        <v>0</v>
      </c>
      <c r="M579" s="6"/>
    </row>
    <row r="580" spans="1:13" ht="28.5" customHeight="1" x14ac:dyDescent="0.25">
      <c r="A580" s="18"/>
      <c r="B580" s="18"/>
      <c r="C580" s="36"/>
      <c r="D580" s="7" t="s">
        <v>12</v>
      </c>
      <c r="E580" s="110">
        <v>3059.32</v>
      </c>
      <c r="F580" s="110">
        <v>3059.32</v>
      </c>
      <c r="G580" s="110">
        <v>3059.32</v>
      </c>
      <c r="H580" s="110">
        <v>3059.32</v>
      </c>
      <c r="I580" s="110">
        <v>0</v>
      </c>
      <c r="J580" s="110">
        <v>0</v>
      </c>
      <c r="K580" s="110">
        <v>0</v>
      </c>
      <c r="L580" s="110">
        <v>0</v>
      </c>
      <c r="M580" s="14" t="s">
        <v>352</v>
      </c>
    </row>
    <row r="581" spans="1:13" ht="36.75" customHeight="1" x14ac:dyDescent="0.25">
      <c r="A581" s="18"/>
      <c r="B581" s="18"/>
      <c r="C581" s="36"/>
      <c r="D581" s="7" t="s">
        <v>9</v>
      </c>
      <c r="E581" s="110">
        <v>3059.32</v>
      </c>
      <c r="F581" s="110">
        <v>0</v>
      </c>
      <c r="G581" s="110">
        <v>3059.32</v>
      </c>
      <c r="H581" s="110">
        <v>0</v>
      </c>
      <c r="I581" s="110">
        <v>0</v>
      </c>
      <c r="J581" s="110">
        <v>0</v>
      </c>
      <c r="K581" s="110">
        <v>0</v>
      </c>
      <c r="L581" s="110">
        <v>0</v>
      </c>
      <c r="M581" s="18"/>
    </row>
    <row r="582" spans="1:13" ht="48.75" customHeight="1" x14ac:dyDescent="0.25">
      <c r="A582" s="18"/>
      <c r="B582" s="18"/>
      <c r="C582" s="36"/>
      <c r="D582" s="7" t="s">
        <v>82</v>
      </c>
      <c r="E582" s="110">
        <v>3059.32</v>
      </c>
      <c r="F582" s="110">
        <v>0</v>
      </c>
      <c r="G582" s="110">
        <v>3059.32</v>
      </c>
      <c r="H582" s="110">
        <v>0</v>
      </c>
      <c r="I582" s="110">
        <v>0</v>
      </c>
      <c r="J582" s="110">
        <v>0</v>
      </c>
      <c r="K582" s="110">
        <v>0</v>
      </c>
      <c r="L582" s="110">
        <v>0</v>
      </c>
      <c r="M582" s="18"/>
    </row>
    <row r="583" spans="1:13" ht="42" customHeight="1" x14ac:dyDescent="0.25">
      <c r="A583" s="20"/>
      <c r="B583" s="20"/>
      <c r="C583" s="36"/>
      <c r="D583" s="7" t="s">
        <v>318</v>
      </c>
      <c r="E583" s="110">
        <v>0</v>
      </c>
      <c r="F583" s="110">
        <v>325.85199999999998</v>
      </c>
      <c r="G583" s="110">
        <v>0</v>
      </c>
      <c r="H583" s="110">
        <v>325.85199999999998</v>
      </c>
      <c r="I583" s="110">
        <v>0</v>
      </c>
      <c r="J583" s="110">
        <v>0</v>
      </c>
      <c r="K583" s="110">
        <v>0</v>
      </c>
      <c r="L583" s="110">
        <v>0</v>
      </c>
      <c r="M583" s="20"/>
    </row>
    <row r="584" spans="1:13" ht="36.75" customHeight="1" x14ac:dyDescent="0.25">
      <c r="A584" s="14" t="s">
        <v>20</v>
      </c>
      <c r="B584" s="14" t="s">
        <v>227</v>
      </c>
      <c r="C584" s="36"/>
      <c r="D584" s="15" t="s">
        <v>16</v>
      </c>
      <c r="E584" s="109">
        <v>1440</v>
      </c>
      <c r="F584" s="109">
        <v>1440</v>
      </c>
      <c r="G584" s="109">
        <v>1440</v>
      </c>
      <c r="H584" s="109">
        <v>1440</v>
      </c>
      <c r="I584" s="109">
        <v>0</v>
      </c>
      <c r="J584" s="109">
        <v>0</v>
      </c>
      <c r="K584" s="109">
        <v>0</v>
      </c>
      <c r="L584" s="109">
        <v>0</v>
      </c>
      <c r="M584" s="4"/>
    </row>
    <row r="585" spans="1:13" ht="27.75" customHeight="1" x14ac:dyDescent="0.25">
      <c r="A585" s="18"/>
      <c r="B585" s="18"/>
      <c r="C585" s="36"/>
      <c r="D585" s="7" t="s">
        <v>12</v>
      </c>
      <c r="E585" s="110">
        <v>0</v>
      </c>
      <c r="F585" s="110">
        <v>0</v>
      </c>
      <c r="G585" s="110">
        <v>0</v>
      </c>
      <c r="H585" s="110">
        <v>0</v>
      </c>
      <c r="I585" s="110">
        <v>0</v>
      </c>
      <c r="J585" s="110">
        <v>0</v>
      </c>
      <c r="K585" s="110">
        <v>0</v>
      </c>
      <c r="L585" s="110">
        <v>0</v>
      </c>
      <c r="M585" s="4"/>
    </row>
    <row r="586" spans="1:13" ht="25.5" customHeight="1" x14ac:dyDescent="0.25">
      <c r="A586" s="18"/>
      <c r="B586" s="18"/>
      <c r="C586" s="36"/>
      <c r="D586" s="7" t="s">
        <v>9</v>
      </c>
      <c r="E586" s="110">
        <v>0</v>
      </c>
      <c r="F586" s="110">
        <v>0</v>
      </c>
      <c r="G586" s="110">
        <v>0</v>
      </c>
      <c r="H586" s="110">
        <v>0</v>
      </c>
      <c r="I586" s="110">
        <v>0</v>
      </c>
      <c r="J586" s="110">
        <v>0</v>
      </c>
      <c r="K586" s="110">
        <v>0</v>
      </c>
      <c r="L586" s="110">
        <v>0</v>
      </c>
      <c r="M586" s="4"/>
    </row>
    <row r="587" spans="1:13" ht="135.75" customHeight="1" x14ac:dyDescent="0.25">
      <c r="A587" s="18"/>
      <c r="B587" s="18"/>
      <c r="C587" s="36"/>
      <c r="D587" s="7" t="s">
        <v>82</v>
      </c>
      <c r="E587" s="110">
        <v>1440</v>
      </c>
      <c r="F587" s="110">
        <v>1440</v>
      </c>
      <c r="G587" s="110">
        <v>1440</v>
      </c>
      <c r="H587" s="110">
        <v>1440</v>
      </c>
      <c r="I587" s="110">
        <v>0</v>
      </c>
      <c r="J587" s="110">
        <v>0</v>
      </c>
      <c r="K587" s="110">
        <v>0</v>
      </c>
      <c r="L587" s="110">
        <v>0</v>
      </c>
      <c r="M587" s="6" t="s">
        <v>333</v>
      </c>
    </row>
    <row r="588" spans="1:13" ht="65.25" customHeight="1" x14ac:dyDescent="0.25">
      <c r="A588" s="20"/>
      <c r="B588" s="20"/>
      <c r="C588" s="36"/>
      <c r="D588" s="7" t="s">
        <v>318</v>
      </c>
      <c r="E588" s="110">
        <v>0</v>
      </c>
      <c r="F588" s="110">
        <v>0</v>
      </c>
      <c r="G588" s="110">
        <v>0</v>
      </c>
      <c r="H588" s="110">
        <v>0</v>
      </c>
      <c r="I588" s="110">
        <v>0</v>
      </c>
      <c r="J588" s="110">
        <v>0</v>
      </c>
      <c r="K588" s="110">
        <v>0</v>
      </c>
      <c r="L588" s="110">
        <v>0</v>
      </c>
      <c r="M588" s="6"/>
    </row>
    <row r="589" spans="1:13" ht="32.25" customHeight="1" x14ac:dyDescent="0.25">
      <c r="A589" s="14" t="s">
        <v>21</v>
      </c>
      <c r="B589" s="14" t="s">
        <v>170</v>
      </c>
      <c r="C589" s="36"/>
      <c r="D589" s="15" t="s">
        <v>16</v>
      </c>
      <c r="E589" s="109">
        <v>9466.2000000000007</v>
      </c>
      <c r="F589" s="109">
        <v>8618.8279999999995</v>
      </c>
      <c r="G589" s="109">
        <v>9466.2000000000007</v>
      </c>
      <c r="H589" s="109">
        <v>8618.8279999999995</v>
      </c>
      <c r="I589" s="109">
        <v>0</v>
      </c>
      <c r="J589" s="109">
        <v>0</v>
      </c>
      <c r="K589" s="109">
        <v>0</v>
      </c>
      <c r="L589" s="109">
        <v>0</v>
      </c>
      <c r="M589" s="14" t="s">
        <v>226</v>
      </c>
    </row>
    <row r="590" spans="1:13" ht="30" customHeight="1" x14ac:dyDescent="0.25">
      <c r="A590" s="18"/>
      <c r="B590" s="18"/>
      <c r="C590" s="36"/>
      <c r="D590" s="7" t="s">
        <v>12</v>
      </c>
      <c r="E590" s="110">
        <v>4126.3</v>
      </c>
      <c r="F590" s="110">
        <v>4125.7070000000003</v>
      </c>
      <c r="G590" s="110">
        <v>4126.3</v>
      </c>
      <c r="H590" s="110">
        <v>4125.7070000000003</v>
      </c>
      <c r="I590" s="110">
        <v>0</v>
      </c>
      <c r="J590" s="110">
        <v>0</v>
      </c>
      <c r="K590" s="110">
        <v>0</v>
      </c>
      <c r="L590" s="110">
        <v>0</v>
      </c>
      <c r="M590" s="36"/>
    </row>
    <row r="591" spans="1:13" ht="27.75" customHeight="1" x14ac:dyDescent="0.25">
      <c r="A591" s="18"/>
      <c r="B591" s="18"/>
      <c r="C591" s="36"/>
      <c r="D591" s="7" t="s">
        <v>9</v>
      </c>
      <c r="E591" s="110">
        <v>4126.3</v>
      </c>
      <c r="F591" s="110">
        <v>3279.721</v>
      </c>
      <c r="G591" s="110">
        <v>4126.3</v>
      </c>
      <c r="H591" s="110">
        <v>3279.721</v>
      </c>
      <c r="I591" s="110">
        <v>0</v>
      </c>
      <c r="J591" s="110">
        <v>0</v>
      </c>
      <c r="K591" s="110">
        <v>0</v>
      </c>
      <c r="L591" s="110">
        <v>0</v>
      </c>
      <c r="M591" s="36"/>
    </row>
    <row r="592" spans="1:13" ht="27.75" customHeight="1" x14ac:dyDescent="0.25">
      <c r="A592" s="18"/>
      <c r="B592" s="18"/>
      <c r="C592" s="36"/>
      <c r="D592" s="7" t="s">
        <v>82</v>
      </c>
      <c r="E592" s="110">
        <v>1213.5999999999999</v>
      </c>
      <c r="F592" s="110">
        <v>1213.4000000000001</v>
      </c>
      <c r="G592" s="110">
        <v>1213.5999999999999</v>
      </c>
      <c r="H592" s="110">
        <v>1213.4000000000001</v>
      </c>
      <c r="I592" s="110">
        <v>0</v>
      </c>
      <c r="J592" s="110">
        <v>0</v>
      </c>
      <c r="K592" s="110">
        <v>0</v>
      </c>
      <c r="L592" s="110">
        <v>0</v>
      </c>
      <c r="M592" s="36"/>
    </row>
    <row r="593" spans="1:13" ht="75" customHeight="1" x14ac:dyDescent="0.25">
      <c r="A593" s="20"/>
      <c r="B593" s="20"/>
      <c r="C593" s="36"/>
      <c r="D593" s="7" t="s">
        <v>318</v>
      </c>
      <c r="E593" s="110">
        <v>0</v>
      </c>
      <c r="F593" s="110">
        <v>9195.268</v>
      </c>
      <c r="G593" s="110">
        <v>0</v>
      </c>
      <c r="H593" s="110">
        <v>9081.3459999999995</v>
      </c>
      <c r="I593" s="110">
        <v>0</v>
      </c>
      <c r="J593" s="110">
        <v>113.922</v>
      </c>
      <c r="K593" s="110">
        <v>0</v>
      </c>
      <c r="L593" s="110">
        <v>0</v>
      </c>
      <c r="M593" s="39"/>
    </row>
    <row r="594" spans="1:13" ht="31.5" customHeight="1" x14ac:dyDescent="0.25">
      <c r="A594" s="14"/>
      <c r="B594" s="27" t="s">
        <v>284</v>
      </c>
      <c r="C594" s="36"/>
      <c r="D594" s="15" t="s">
        <v>214</v>
      </c>
      <c r="E594" s="111">
        <f>E595+E596+E597+E598</f>
        <v>28543.698</v>
      </c>
      <c r="F594" s="111">
        <f t="shared" ref="F594:L594" si="176">F595+F596+F597+F598</f>
        <v>32055.795000000002</v>
      </c>
      <c r="G594" s="111">
        <f t="shared" si="176"/>
        <v>28543.698</v>
      </c>
      <c r="H594" s="111">
        <f t="shared" si="176"/>
        <v>31941.873</v>
      </c>
      <c r="I594" s="111">
        <f t="shared" si="176"/>
        <v>0</v>
      </c>
      <c r="J594" s="111">
        <f t="shared" si="176"/>
        <v>113.922</v>
      </c>
      <c r="K594" s="111">
        <f t="shared" si="176"/>
        <v>0</v>
      </c>
      <c r="L594" s="111">
        <f t="shared" si="176"/>
        <v>0</v>
      </c>
      <c r="M594" s="14"/>
    </row>
    <row r="595" spans="1:13" ht="27.75" customHeight="1" x14ac:dyDescent="0.25">
      <c r="A595" s="18"/>
      <c r="B595" s="18"/>
      <c r="C595" s="36"/>
      <c r="D595" s="15" t="s">
        <v>12</v>
      </c>
      <c r="E595" s="109">
        <f>E570+E575+E580+E585+E590</f>
        <v>10485.466</v>
      </c>
      <c r="F595" s="109">
        <f>F570+F575+F580+F585+F590</f>
        <v>11308.767</v>
      </c>
      <c r="G595" s="109">
        <f>G570+G575+G580+G585+G590</f>
        <v>10485.466</v>
      </c>
      <c r="H595" s="109">
        <f t="shared" ref="H595:L595" si="177">H570+H575+H580+H585+H590</f>
        <v>11308.767</v>
      </c>
      <c r="I595" s="28">
        <f t="shared" si="177"/>
        <v>0</v>
      </c>
      <c r="J595" s="28">
        <f t="shared" si="177"/>
        <v>0</v>
      </c>
      <c r="K595" s="28">
        <f t="shared" si="177"/>
        <v>0</v>
      </c>
      <c r="L595" s="28">
        <f t="shared" si="177"/>
        <v>0</v>
      </c>
      <c r="M595" s="36"/>
    </row>
    <row r="596" spans="1:13" ht="31.5" customHeight="1" x14ac:dyDescent="0.25">
      <c r="A596" s="18"/>
      <c r="B596" s="18"/>
      <c r="C596" s="36"/>
      <c r="D596" s="15" t="s">
        <v>9</v>
      </c>
      <c r="E596" s="109">
        <f t="shared" ref="E596:L598" si="178">E571+E576+E581+E586+E591</f>
        <v>10485.466</v>
      </c>
      <c r="F596" s="109">
        <f t="shared" ref="F596:L596" si="179">F571+F576+F581+F586+F591</f>
        <v>5618.8270000000002</v>
      </c>
      <c r="G596" s="109">
        <f t="shared" si="179"/>
        <v>10485.466</v>
      </c>
      <c r="H596" s="109">
        <f t="shared" si="179"/>
        <v>5618.8270000000002</v>
      </c>
      <c r="I596" s="28">
        <f t="shared" si="179"/>
        <v>0</v>
      </c>
      <c r="J596" s="28">
        <f t="shared" si="179"/>
        <v>0</v>
      </c>
      <c r="K596" s="28">
        <f t="shared" si="179"/>
        <v>0</v>
      </c>
      <c r="L596" s="28">
        <f t="shared" si="179"/>
        <v>0</v>
      </c>
      <c r="M596" s="36"/>
    </row>
    <row r="597" spans="1:13" ht="43.5" customHeight="1" x14ac:dyDescent="0.25">
      <c r="A597" s="18"/>
      <c r="B597" s="18"/>
      <c r="C597" s="36"/>
      <c r="D597" s="15" t="s">
        <v>82</v>
      </c>
      <c r="E597" s="109">
        <f>E572+E577+E582+E592</f>
        <v>4372.92</v>
      </c>
      <c r="F597" s="109">
        <f t="shared" ref="F597:L597" si="180">F572+F577+F582+F592</f>
        <v>1213.4000000000001</v>
      </c>
      <c r="G597" s="109">
        <f t="shared" si="180"/>
        <v>4372.92</v>
      </c>
      <c r="H597" s="109">
        <f t="shared" si="180"/>
        <v>1213.4000000000001</v>
      </c>
      <c r="I597" s="109">
        <f t="shared" si="180"/>
        <v>0</v>
      </c>
      <c r="J597" s="109">
        <f t="shared" si="180"/>
        <v>0</v>
      </c>
      <c r="K597" s="109">
        <f t="shared" si="180"/>
        <v>0</v>
      </c>
      <c r="L597" s="109">
        <f t="shared" si="180"/>
        <v>0</v>
      </c>
      <c r="M597" s="36"/>
    </row>
    <row r="598" spans="1:13" ht="45" customHeight="1" x14ac:dyDescent="0.25">
      <c r="A598" s="20"/>
      <c r="B598" s="20"/>
      <c r="C598" s="39"/>
      <c r="D598" s="15" t="s">
        <v>318</v>
      </c>
      <c r="E598" s="109">
        <f t="shared" si="178"/>
        <v>3199.846</v>
      </c>
      <c r="F598" s="109">
        <f t="shared" si="178"/>
        <v>13914.800999999999</v>
      </c>
      <c r="G598" s="109">
        <f t="shared" si="178"/>
        <v>3199.846</v>
      </c>
      <c r="H598" s="109">
        <f t="shared" si="178"/>
        <v>13800.878999999999</v>
      </c>
      <c r="I598" s="109">
        <f t="shared" si="178"/>
        <v>0</v>
      </c>
      <c r="J598" s="109">
        <f t="shared" si="178"/>
        <v>113.922</v>
      </c>
      <c r="K598" s="109">
        <f t="shared" si="178"/>
        <v>0</v>
      </c>
      <c r="L598" s="109">
        <f t="shared" si="178"/>
        <v>0</v>
      </c>
      <c r="M598" s="39"/>
    </row>
    <row r="599" spans="1:13" ht="36.75" customHeight="1" x14ac:dyDescent="0.25">
      <c r="A599" s="95" t="s">
        <v>171</v>
      </c>
      <c r="B599" s="96"/>
      <c r="C599" s="96"/>
      <c r="D599" s="96"/>
      <c r="E599" s="96"/>
      <c r="F599" s="96"/>
      <c r="G599" s="96"/>
      <c r="H599" s="96"/>
      <c r="I599" s="96"/>
      <c r="J599" s="96"/>
      <c r="K599" s="96"/>
      <c r="L599" s="96"/>
      <c r="M599" s="97"/>
    </row>
    <row r="600" spans="1:13" ht="30.75" customHeight="1" x14ac:dyDescent="0.25">
      <c r="A600" s="14" t="s">
        <v>17</v>
      </c>
      <c r="B600" s="14" t="s">
        <v>172</v>
      </c>
      <c r="C600" s="17" t="s">
        <v>52</v>
      </c>
      <c r="D600" s="15" t="s">
        <v>16</v>
      </c>
      <c r="E600" s="28">
        <f>E601+E602+E603+E604</f>
        <v>154630</v>
      </c>
      <c r="F600" s="28">
        <f t="shared" ref="F600:L600" si="181">F601+F602+F603+F604</f>
        <v>301384</v>
      </c>
      <c r="G600" s="28">
        <f t="shared" si="181"/>
        <v>0</v>
      </c>
      <c r="H600" s="28">
        <f t="shared" si="181"/>
        <v>0</v>
      </c>
      <c r="I600" s="28">
        <f t="shared" si="181"/>
        <v>0</v>
      </c>
      <c r="J600" s="28">
        <f t="shared" si="181"/>
        <v>0</v>
      </c>
      <c r="K600" s="28">
        <f t="shared" si="181"/>
        <v>154630</v>
      </c>
      <c r="L600" s="28">
        <f t="shared" si="181"/>
        <v>301384</v>
      </c>
      <c r="M600" s="6"/>
    </row>
    <row r="601" spans="1:13" ht="215.25" customHeight="1" x14ac:dyDescent="0.25">
      <c r="A601" s="18"/>
      <c r="B601" s="18"/>
      <c r="C601" s="41"/>
      <c r="D601" s="7" t="s">
        <v>12</v>
      </c>
      <c r="E601" s="2" t="s">
        <v>179</v>
      </c>
      <c r="F601" s="2" t="s">
        <v>180</v>
      </c>
      <c r="G601" s="112" t="s">
        <v>32</v>
      </c>
      <c r="H601" s="112" t="s">
        <v>32</v>
      </c>
      <c r="I601" s="112" t="s">
        <v>32</v>
      </c>
      <c r="J601" s="112" t="s">
        <v>32</v>
      </c>
      <c r="K601" s="1">
        <v>42200</v>
      </c>
      <c r="L601" s="1">
        <v>28904</v>
      </c>
      <c r="M601" s="4" t="s">
        <v>173</v>
      </c>
    </row>
    <row r="602" spans="1:13" ht="225" customHeight="1" x14ac:dyDescent="0.25">
      <c r="A602" s="18"/>
      <c r="B602" s="18"/>
      <c r="C602" s="41"/>
      <c r="D602" s="7" t="s">
        <v>9</v>
      </c>
      <c r="E602" s="2" t="s">
        <v>174</v>
      </c>
      <c r="F602" s="2" t="s">
        <v>175</v>
      </c>
      <c r="G602" s="2" t="s">
        <v>32</v>
      </c>
      <c r="H602" s="2" t="s">
        <v>32</v>
      </c>
      <c r="I602" s="2" t="s">
        <v>32</v>
      </c>
      <c r="J602" s="2" t="s">
        <v>32</v>
      </c>
      <c r="K602" s="1">
        <v>32400</v>
      </c>
      <c r="L602" s="2" t="s">
        <v>175</v>
      </c>
      <c r="M602" s="4" t="s">
        <v>177</v>
      </c>
    </row>
    <row r="603" spans="1:13" ht="93.75" customHeight="1" x14ac:dyDescent="0.25">
      <c r="A603" s="18"/>
      <c r="B603" s="18"/>
      <c r="C603" s="41"/>
      <c r="D603" s="7" t="s">
        <v>82</v>
      </c>
      <c r="E603" s="2" t="s">
        <v>228</v>
      </c>
      <c r="F603" s="2" t="s">
        <v>230</v>
      </c>
      <c r="G603" s="2" t="s">
        <v>32</v>
      </c>
      <c r="H603" s="2" t="s">
        <v>32</v>
      </c>
      <c r="I603" s="2" t="s">
        <v>32</v>
      </c>
      <c r="J603" s="2" t="s">
        <v>32</v>
      </c>
      <c r="K603" s="1">
        <v>41330</v>
      </c>
      <c r="L603" s="2" t="s">
        <v>230</v>
      </c>
      <c r="M603" s="4" t="s">
        <v>229</v>
      </c>
    </row>
    <row r="604" spans="1:13" ht="180" x14ac:dyDescent="0.25">
      <c r="A604" s="18"/>
      <c r="B604" s="20"/>
      <c r="C604" s="41"/>
      <c r="D604" s="7" t="s">
        <v>318</v>
      </c>
      <c r="E604" s="2" t="s">
        <v>334</v>
      </c>
      <c r="F604" s="2" t="s">
        <v>394</v>
      </c>
      <c r="G604" s="2" t="s">
        <v>32</v>
      </c>
      <c r="H604" s="2" t="s">
        <v>32</v>
      </c>
      <c r="I604" s="2" t="s">
        <v>32</v>
      </c>
      <c r="J604" s="2" t="s">
        <v>32</v>
      </c>
      <c r="K604" s="1">
        <v>38700</v>
      </c>
      <c r="L604" s="2" t="s">
        <v>394</v>
      </c>
      <c r="M604" s="4" t="s">
        <v>395</v>
      </c>
    </row>
    <row r="605" spans="1:13" ht="36" customHeight="1" x14ac:dyDescent="0.25">
      <c r="A605" s="113" t="s">
        <v>231</v>
      </c>
      <c r="B605" s="86"/>
      <c r="C605" s="86"/>
      <c r="D605" s="86"/>
      <c r="E605" s="86"/>
      <c r="F605" s="86"/>
      <c r="G605" s="86"/>
      <c r="H605" s="86"/>
      <c r="I605" s="86"/>
      <c r="J605" s="86"/>
      <c r="K605" s="86"/>
      <c r="L605" s="86"/>
      <c r="M605" s="114"/>
    </row>
    <row r="606" spans="1:13" ht="33" customHeight="1" x14ac:dyDescent="0.25">
      <c r="A606" s="14" t="s">
        <v>17</v>
      </c>
      <c r="B606" s="14" t="s">
        <v>178</v>
      </c>
      <c r="C606" s="17" t="s">
        <v>52</v>
      </c>
      <c r="D606" s="15" t="s">
        <v>16</v>
      </c>
      <c r="E606" s="115">
        <f>E607+E608+E609+E610</f>
        <v>5000</v>
      </c>
      <c r="F606" s="115">
        <f t="shared" ref="F606:L606" si="182">F607+F608+F609+F610</f>
        <v>0</v>
      </c>
      <c r="G606" s="115">
        <f t="shared" si="182"/>
        <v>0</v>
      </c>
      <c r="H606" s="115">
        <f t="shared" si="182"/>
        <v>0</v>
      </c>
      <c r="I606" s="115">
        <f t="shared" si="182"/>
        <v>0</v>
      </c>
      <c r="J606" s="115">
        <f t="shared" si="182"/>
        <v>0</v>
      </c>
      <c r="K606" s="115">
        <f t="shared" si="182"/>
        <v>5000</v>
      </c>
      <c r="L606" s="115">
        <f t="shared" si="182"/>
        <v>0</v>
      </c>
      <c r="M606" s="6"/>
    </row>
    <row r="607" spans="1:13" ht="24" customHeight="1" x14ac:dyDescent="0.25">
      <c r="A607" s="18"/>
      <c r="B607" s="18"/>
      <c r="C607" s="41"/>
      <c r="D607" s="7" t="s">
        <v>12</v>
      </c>
      <c r="E607" s="116">
        <f>++G607+I607+K607</f>
        <v>0</v>
      </c>
      <c r="F607" s="116">
        <f>+H607+J607+L607</f>
        <v>0</v>
      </c>
      <c r="G607" s="116">
        <v>0</v>
      </c>
      <c r="H607" s="116">
        <v>0</v>
      </c>
      <c r="I607" s="116">
        <v>0</v>
      </c>
      <c r="J607" s="116">
        <v>0</v>
      </c>
      <c r="K607" s="116">
        <v>0</v>
      </c>
      <c r="L607" s="116">
        <v>0</v>
      </c>
      <c r="M607" s="4"/>
    </row>
    <row r="608" spans="1:13" ht="54.75" customHeight="1" x14ac:dyDescent="0.25">
      <c r="A608" s="18"/>
      <c r="B608" s="18"/>
      <c r="C608" s="41"/>
      <c r="D608" s="7" t="s">
        <v>9</v>
      </c>
      <c r="E608" s="116">
        <f>++G608+I608+K608</f>
        <v>5000</v>
      </c>
      <c r="F608" s="116">
        <f>+H608+J608+L608</f>
        <v>0</v>
      </c>
      <c r="G608" s="116">
        <v>0</v>
      </c>
      <c r="H608" s="116">
        <v>0</v>
      </c>
      <c r="I608" s="116">
        <v>0</v>
      </c>
      <c r="J608" s="116">
        <v>0</v>
      </c>
      <c r="K608" s="116">
        <v>5000</v>
      </c>
      <c r="L608" s="116">
        <v>0</v>
      </c>
      <c r="M608" s="4" t="s">
        <v>232</v>
      </c>
    </row>
    <row r="609" spans="1:13" ht="30.75" customHeight="1" x14ac:dyDescent="0.25">
      <c r="A609" s="18"/>
      <c r="B609" s="18"/>
      <c r="C609" s="41"/>
      <c r="D609" s="7" t="s">
        <v>82</v>
      </c>
      <c r="E609" s="116">
        <v>0</v>
      </c>
      <c r="F609" s="116">
        <f>+H609+J609+L609</f>
        <v>0</v>
      </c>
      <c r="G609" s="116">
        <v>0</v>
      </c>
      <c r="H609" s="116">
        <v>0</v>
      </c>
      <c r="I609" s="116">
        <v>0</v>
      </c>
      <c r="J609" s="116">
        <v>0</v>
      </c>
      <c r="K609" s="116">
        <v>0</v>
      </c>
      <c r="L609" s="116">
        <v>0</v>
      </c>
      <c r="M609" s="4"/>
    </row>
    <row r="610" spans="1:13" ht="26.25" customHeight="1" x14ac:dyDescent="0.25">
      <c r="A610" s="18"/>
      <c r="B610" s="20"/>
      <c r="C610" s="41"/>
      <c r="D610" s="7" t="s">
        <v>318</v>
      </c>
      <c r="E610" s="116">
        <v>0</v>
      </c>
      <c r="F610" s="116">
        <f>+H610+J610+L610</f>
        <v>0</v>
      </c>
      <c r="G610" s="116">
        <v>0</v>
      </c>
      <c r="H610" s="116">
        <v>0</v>
      </c>
      <c r="I610" s="116">
        <v>0</v>
      </c>
      <c r="J610" s="116">
        <v>0</v>
      </c>
      <c r="K610" s="116">
        <v>0</v>
      </c>
      <c r="L610" s="116">
        <v>0</v>
      </c>
      <c r="M610" s="4"/>
    </row>
    <row r="611" spans="1:13" ht="36.75" customHeight="1" x14ac:dyDescent="0.25">
      <c r="A611" s="95" t="s">
        <v>181</v>
      </c>
      <c r="B611" s="96"/>
      <c r="C611" s="96"/>
      <c r="D611" s="96"/>
      <c r="E611" s="96"/>
      <c r="F611" s="96"/>
      <c r="G611" s="96"/>
      <c r="H611" s="96"/>
      <c r="I611" s="96"/>
      <c r="J611" s="96"/>
      <c r="K611" s="96"/>
      <c r="L611" s="96"/>
      <c r="M611" s="97"/>
    </row>
    <row r="612" spans="1:13" ht="47.25" customHeight="1" x14ac:dyDescent="0.25">
      <c r="A612" s="11" t="s">
        <v>17</v>
      </c>
      <c r="B612" s="11" t="s">
        <v>182</v>
      </c>
      <c r="C612" s="53" t="s">
        <v>43</v>
      </c>
      <c r="D612" s="15" t="s">
        <v>16</v>
      </c>
      <c r="E612" s="28">
        <f>E613+E614+E615+E616</f>
        <v>105135.1</v>
      </c>
      <c r="F612" s="28">
        <f t="shared" ref="F612:L612" si="183">F613+F614+F615+F616</f>
        <v>79543.5</v>
      </c>
      <c r="G612" s="28">
        <f t="shared" si="183"/>
        <v>78345.8</v>
      </c>
      <c r="H612" s="28">
        <f t="shared" si="183"/>
        <v>62390.1</v>
      </c>
      <c r="I612" s="28">
        <f t="shared" si="183"/>
        <v>26789.3</v>
      </c>
      <c r="J612" s="28">
        <f t="shared" si="183"/>
        <v>17153.400000000001</v>
      </c>
      <c r="K612" s="28">
        <f t="shared" si="183"/>
        <v>0</v>
      </c>
      <c r="L612" s="28">
        <f t="shared" si="183"/>
        <v>0</v>
      </c>
      <c r="M612" s="4"/>
    </row>
    <row r="613" spans="1:13" ht="55.5" customHeight="1" x14ac:dyDescent="0.25">
      <c r="A613" s="11"/>
      <c r="B613" s="11"/>
      <c r="C613" s="63"/>
      <c r="D613" s="7" t="s">
        <v>12</v>
      </c>
      <c r="E613" s="117">
        <f>G613+I613</f>
        <v>35932.199999999997</v>
      </c>
      <c r="F613" s="117">
        <f>+H613+J613+L613</f>
        <v>29713.5</v>
      </c>
      <c r="G613" s="118">
        <v>28745.8</v>
      </c>
      <c r="H613" s="118">
        <v>22979.1</v>
      </c>
      <c r="I613" s="118">
        <v>7186.4</v>
      </c>
      <c r="J613" s="118">
        <v>6734.4</v>
      </c>
      <c r="K613" s="6">
        <v>0</v>
      </c>
      <c r="L613" s="6">
        <v>0</v>
      </c>
      <c r="M613" s="4"/>
    </row>
    <row r="614" spans="1:13" ht="78" customHeight="1" x14ac:dyDescent="0.25">
      <c r="A614" s="11"/>
      <c r="B614" s="11"/>
      <c r="C614" s="63"/>
      <c r="D614" s="7" t="s">
        <v>9</v>
      </c>
      <c r="E614" s="117">
        <f>++G614+I614+K614</f>
        <v>46948.9</v>
      </c>
      <c r="F614" s="117">
        <f>+H614+J614+L614</f>
        <v>25600</v>
      </c>
      <c r="G614" s="6">
        <v>31800</v>
      </c>
      <c r="H614" s="6">
        <v>20000</v>
      </c>
      <c r="I614" s="6">
        <v>15148.9</v>
      </c>
      <c r="J614" s="6">
        <v>5600</v>
      </c>
      <c r="K614" s="6">
        <v>0</v>
      </c>
      <c r="L614" s="6">
        <v>0</v>
      </c>
      <c r="M614" s="4"/>
    </row>
    <row r="615" spans="1:13" ht="39.75" customHeight="1" x14ac:dyDescent="0.25">
      <c r="A615" s="11"/>
      <c r="B615" s="11"/>
      <c r="C615" s="63"/>
      <c r="D615" s="7" t="s">
        <v>82</v>
      </c>
      <c r="E615" s="116">
        <v>22254</v>
      </c>
      <c r="F615" s="116">
        <v>24230</v>
      </c>
      <c r="G615" s="116">
        <v>17800</v>
      </c>
      <c r="H615" s="116">
        <v>19411</v>
      </c>
      <c r="I615" s="116">
        <v>4454</v>
      </c>
      <c r="J615" s="116">
        <v>4819</v>
      </c>
      <c r="K615" s="116">
        <v>0</v>
      </c>
      <c r="L615" s="116">
        <v>0</v>
      </c>
      <c r="M615" s="4"/>
    </row>
    <row r="616" spans="1:13" ht="30.75" customHeight="1" x14ac:dyDescent="0.25">
      <c r="A616" s="11"/>
      <c r="B616" s="11"/>
      <c r="C616" s="64"/>
      <c r="D616" s="7" t="s">
        <v>318</v>
      </c>
      <c r="E616" s="116">
        <v>0</v>
      </c>
      <c r="F616" s="116">
        <v>0</v>
      </c>
      <c r="G616" s="116">
        <v>0</v>
      </c>
      <c r="H616" s="116">
        <v>0</v>
      </c>
      <c r="I616" s="116">
        <v>0</v>
      </c>
      <c r="J616" s="116">
        <v>0</v>
      </c>
      <c r="K616" s="116">
        <v>0</v>
      </c>
      <c r="L616" s="116">
        <v>0</v>
      </c>
      <c r="M616" s="4"/>
    </row>
    <row r="617" spans="1:13" ht="35.25" customHeight="1" x14ac:dyDescent="0.25">
      <c r="A617" s="11"/>
      <c r="B617" s="11"/>
      <c r="C617" s="53" t="s">
        <v>89</v>
      </c>
      <c r="D617" s="16" t="s">
        <v>16</v>
      </c>
      <c r="E617" s="34">
        <f>E618+E619+E620+E621</f>
        <v>4219.3</v>
      </c>
      <c r="F617" s="34">
        <f t="shared" ref="F617:L617" si="184">F618+F619+F620+F621</f>
        <v>18406.5</v>
      </c>
      <c r="G617" s="34">
        <f t="shared" si="184"/>
        <v>3012.9</v>
      </c>
      <c r="H617" s="34">
        <f t="shared" si="184"/>
        <v>15843</v>
      </c>
      <c r="I617" s="34">
        <f t="shared" si="184"/>
        <v>1206.462</v>
      </c>
      <c r="J617" s="34">
        <f t="shared" si="184"/>
        <v>2563.5</v>
      </c>
      <c r="K617" s="34">
        <f t="shared" si="184"/>
        <v>0</v>
      </c>
      <c r="L617" s="34">
        <f t="shared" si="184"/>
        <v>0</v>
      </c>
      <c r="M617" s="4"/>
    </row>
    <row r="618" spans="1:13" ht="61.5" customHeight="1" x14ac:dyDescent="0.25">
      <c r="A618" s="11"/>
      <c r="B618" s="11"/>
      <c r="C618" s="63"/>
      <c r="D618" s="40" t="s">
        <v>12</v>
      </c>
      <c r="E618" s="117">
        <f>+G618+I618+K618</f>
        <v>912.9</v>
      </c>
      <c r="F618" s="117">
        <f>+H618+J618+L618</f>
        <v>902.9</v>
      </c>
      <c r="G618" s="117">
        <v>812.9</v>
      </c>
      <c r="H618" s="117">
        <v>810</v>
      </c>
      <c r="I618" s="117">
        <v>100</v>
      </c>
      <c r="J618" s="117">
        <v>92.9</v>
      </c>
      <c r="K618" s="117">
        <v>0</v>
      </c>
      <c r="L618" s="117">
        <v>0</v>
      </c>
      <c r="M618" s="4" t="s">
        <v>184</v>
      </c>
    </row>
    <row r="619" spans="1:13" ht="78.75" customHeight="1" x14ac:dyDescent="0.25">
      <c r="A619" s="11"/>
      <c r="B619" s="11"/>
      <c r="C619" s="63"/>
      <c r="D619" s="19" t="s">
        <v>9</v>
      </c>
      <c r="E619" s="117">
        <f>+G619+I619+K619</f>
        <v>847</v>
      </c>
      <c r="F619" s="117">
        <f>+H619+J619+L619</f>
        <v>493.7</v>
      </c>
      <c r="G619" s="117">
        <v>0</v>
      </c>
      <c r="H619" s="117">
        <v>0</v>
      </c>
      <c r="I619" s="19">
        <v>847</v>
      </c>
      <c r="J619" s="19">
        <v>493.7</v>
      </c>
      <c r="K619" s="19">
        <v>0</v>
      </c>
      <c r="L619" s="19">
        <v>0</v>
      </c>
      <c r="M619" s="4" t="s">
        <v>183</v>
      </c>
    </row>
    <row r="620" spans="1:13" ht="40.5" customHeight="1" x14ac:dyDescent="0.25">
      <c r="A620" s="11"/>
      <c r="B620" s="11"/>
      <c r="C620" s="63"/>
      <c r="D620" s="19" t="s">
        <v>82</v>
      </c>
      <c r="E620" s="117">
        <v>2459.4</v>
      </c>
      <c r="F620" s="117">
        <v>9737</v>
      </c>
      <c r="G620" s="117">
        <v>2200</v>
      </c>
      <c r="H620" s="117">
        <v>8616.5</v>
      </c>
      <c r="I620" s="19">
        <v>259.46199999999999</v>
      </c>
      <c r="J620" s="19">
        <v>1120.5</v>
      </c>
      <c r="K620" s="19">
        <v>0</v>
      </c>
      <c r="L620" s="19">
        <v>0</v>
      </c>
      <c r="M620" s="4" t="s">
        <v>250</v>
      </c>
    </row>
    <row r="621" spans="1:13" ht="152.25" customHeight="1" x14ac:dyDescent="0.25">
      <c r="A621" s="11"/>
      <c r="B621" s="11"/>
      <c r="C621" s="64"/>
      <c r="D621" s="19" t="s">
        <v>318</v>
      </c>
      <c r="E621" s="117">
        <v>0</v>
      </c>
      <c r="F621" s="117">
        <f>H621+J621</f>
        <v>7272.9</v>
      </c>
      <c r="G621" s="117">
        <v>0</v>
      </c>
      <c r="H621" s="117">
        <v>6416.5</v>
      </c>
      <c r="I621" s="19">
        <v>0</v>
      </c>
      <c r="J621" s="19">
        <v>856.4</v>
      </c>
      <c r="K621" s="19">
        <v>0</v>
      </c>
      <c r="L621" s="19">
        <v>0</v>
      </c>
      <c r="M621" s="4" t="s">
        <v>364</v>
      </c>
    </row>
    <row r="622" spans="1:13" ht="15" customHeight="1" x14ac:dyDescent="0.25">
      <c r="A622" s="11"/>
      <c r="B622" s="11"/>
      <c r="C622" s="53" t="s">
        <v>42</v>
      </c>
      <c r="D622" s="16" t="s">
        <v>16</v>
      </c>
      <c r="E622" s="34">
        <f>E623+E624+E625+E626</f>
        <v>5864.3530000000001</v>
      </c>
      <c r="F622" s="34">
        <f t="shared" ref="F622:L622" si="185">F623+F624+F625+F626</f>
        <v>4626.8029999999999</v>
      </c>
      <c r="G622" s="34">
        <f t="shared" si="185"/>
        <v>4174.6729999999998</v>
      </c>
      <c r="H622" s="34">
        <f t="shared" si="185"/>
        <v>2793.7829999999999</v>
      </c>
      <c r="I622" s="34">
        <f t="shared" si="185"/>
        <v>1689.68</v>
      </c>
      <c r="J622" s="34">
        <f t="shared" si="185"/>
        <v>1833.0030000000002</v>
      </c>
      <c r="K622" s="34">
        <f t="shared" si="185"/>
        <v>0</v>
      </c>
      <c r="L622" s="34">
        <f t="shared" si="185"/>
        <v>0</v>
      </c>
      <c r="M622" s="19"/>
    </row>
    <row r="623" spans="1:13" x14ac:dyDescent="0.25">
      <c r="A623" s="11"/>
      <c r="B623" s="11"/>
      <c r="C623" s="63"/>
      <c r="D623" s="40" t="s">
        <v>12</v>
      </c>
      <c r="E623" s="19">
        <v>1808.6130000000001</v>
      </c>
      <c r="F623" s="19">
        <v>1808.6130000000001</v>
      </c>
      <c r="G623" s="19">
        <v>1620</v>
      </c>
      <c r="H623" s="19">
        <v>1620</v>
      </c>
      <c r="I623" s="19">
        <v>188.613</v>
      </c>
      <c r="J623" s="19">
        <v>188.613</v>
      </c>
      <c r="K623" s="19">
        <v>0</v>
      </c>
      <c r="L623" s="19">
        <v>0</v>
      </c>
      <c r="M623" s="67" t="s">
        <v>360</v>
      </c>
    </row>
    <row r="624" spans="1:13" x14ac:dyDescent="0.25">
      <c r="A624" s="11"/>
      <c r="B624" s="11"/>
      <c r="C624" s="63"/>
      <c r="D624" s="19" t="s">
        <v>9</v>
      </c>
      <c r="E624" s="19">
        <v>3260.6</v>
      </c>
      <c r="F624" s="19">
        <v>460.2</v>
      </c>
      <c r="G624" s="19">
        <v>1800</v>
      </c>
      <c r="H624" s="19">
        <v>0</v>
      </c>
      <c r="I624" s="19">
        <v>1460.6</v>
      </c>
      <c r="J624" s="19">
        <v>460.2</v>
      </c>
      <c r="K624" s="19">
        <v>0</v>
      </c>
      <c r="L624" s="19">
        <v>0</v>
      </c>
      <c r="M624" s="69"/>
    </row>
    <row r="625" spans="1:13" x14ac:dyDescent="0.25">
      <c r="A625" s="11"/>
      <c r="B625" s="11"/>
      <c r="C625" s="63"/>
      <c r="D625" s="19" t="s">
        <v>82</v>
      </c>
      <c r="E625" s="19">
        <v>795.14</v>
      </c>
      <c r="F625" s="19">
        <v>1015.8</v>
      </c>
      <c r="G625" s="19">
        <v>754.673</v>
      </c>
      <c r="H625" s="19">
        <v>964.28300000000002</v>
      </c>
      <c r="I625" s="19">
        <v>40.466999999999999</v>
      </c>
      <c r="J625" s="19">
        <v>51.5</v>
      </c>
      <c r="K625" s="19">
        <v>0</v>
      </c>
      <c r="L625" s="19">
        <v>0</v>
      </c>
      <c r="M625" s="69"/>
    </row>
    <row r="626" spans="1:13" ht="297.75" customHeight="1" x14ac:dyDescent="0.25">
      <c r="A626" s="11"/>
      <c r="B626" s="11"/>
      <c r="C626" s="64"/>
      <c r="D626" s="19" t="s">
        <v>318</v>
      </c>
      <c r="E626" s="19">
        <v>0</v>
      </c>
      <c r="F626" s="19">
        <f>H626+J626</f>
        <v>1342.19</v>
      </c>
      <c r="G626" s="19">
        <v>0</v>
      </c>
      <c r="H626" s="19">
        <v>209.5</v>
      </c>
      <c r="I626" s="19">
        <v>0</v>
      </c>
      <c r="J626" s="19">
        <v>1132.69</v>
      </c>
      <c r="K626" s="19">
        <v>0</v>
      </c>
      <c r="L626" s="19">
        <v>0</v>
      </c>
      <c r="M626" s="70"/>
    </row>
    <row r="627" spans="1:13" x14ac:dyDescent="0.25">
      <c r="A627" s="11"/>
      <c r="B627" s="11"/>
      <c r="C627" s="53" t="s">
        <v>37</v>
      </c>
      <c r="D627" s="16" t="s">
        <v>16</v>
      </c>
      <c r="E627" s="34">
        <f>E628+E629+E630+E631</f>
        <v>24405.1</v>
      </c>
      <c r="F627" s="34">
        <f t="shared" ref="F627:L627" si="186">F628+F629+F630+F631</f>
        <v>28384.202000000001</v>
      </c>
      <c r="G627" s="34">
        <f t="shared" si="186"/>
        <v>19173</v>
      </c>
      <c r="H627" s="34">
        <f t="shared" si="186"/>
        <v>21296.1</v>
      </c>
      <c r="I627" s="34">
        <f t="shared" si="186"/>
        <v>5232.0999999999995</v>
      </c>
      <c r="J627" s="34">
        <f t="shared" si="186"/>
        <v>7088.1</v>
      </c>
      <c r="K627" s="34">
        <f t="shared" si="186"/>
        <v>0</v>
      </c>
      <c r="L627" s="34">
        <f t="shared" si="186"/>
        <v>0</v>
      </c>
      <c r="M627" s="53" t="s">
        <v>373</v>
      </c>
    </row>
    <row r="628" spans="1:13" x14ac:dyDescent="0.25">
      <c r="A628" s="11"/>
      <c r="B628" s="11"/>
      <c r="C628" s="63"/>
      <c r="D628" s="40" t="s">
        <v>12</v>
      </c>
      <c r="E628" s="6">
        <f>+G628+I628+K628</f>
        <v>16078</v>
      </c>
      <c r="F628" s="6">
        <f>+H628+J628+L628</f>
        <v>12896.800000000001</v>
      </c>
      <c r="G628" s="19">
        <v>14473</v>
      </c>
      <c r="H628" s="19">
        <v>11526.1</v>
      </c>
      <c r="I628" s="19">
        <v>1605</v>
      </c>
      <c r="J628" s="19">
        <v>1370.7</v>
      </c>
      <c r="K628" s="6">
        <v>0</v>
      </c>
      <c r="L628" s="6">
        <v>0</v>
      </c>
      <c r="M628" s="63"/>
    </row>
    <row r="629" spans="1:13" x14ac:dyDescent="0.25">
      <c r="A629" s="11"/>
      <c r="B629" s="11"/>
      <c r="C629" s="63"/>
      <c r="D629" s="19" t="s">
        <v>9</v>
      </c>
      <c r="E629" s="6">
        <f>+G629+I629+K629</f>
        <v>3061.2</v>
      </c>
      <c r="F629" s="6">
        <f>+H629+J629+L629</f>
        <v>7103.8</v>
      </c>
      <c r="G629" s="19">
        <v>0</v>
      </c>
      <c r="H629" s="19">
        <v>5070</v>
      </c>
      <c r="I629" s="19">
        <v>3061.2</v>
      </c>
      <c r="J629" s="19">
        <v>2033.8</v>
      </c>
      <c r="K629" s="6">
        <v>0</v>
      </c>
      <c r="L629" s="6">
        <v>0</v>
      </c>
      <c r="M629" s="63"/>
    </row>
    <row r="630" spans="1:13" ht="34.5" customHeight="1" x14ac:dyDescent="0.25">
      <c r="A630" s="11"/>
      <c r="B630" s="11"/>
      <c r="C630" s="63"/>
      <c r="D630" s="19" t="s">
        <v>82</v>
      </c>
      <c r="E630" s="6">
        <v>5265.9</v>
      </c>
      <c r="F630" s="6">
        <v>5265.902</v>
      </c>
      <c r="G630" s="19">
        <v>4700</v>
      </c>
      <c r="H630" s="19">
        <v>4700</v>
      </c>
      <c r="I630" s="19">
        <v>565.9</v>
      </c>
      <c r="J630" s="19">
        <v>565.9</v>
      </c>
      <c r="K630" s="6">
        <v>0</v>
      </c>
      <c r="L630" s="6">
        <v>0</v>
      </c>
      <c r="M630" s="63"/>
    </row>
    <row r="631" spans="1:13" ht="68.25" customHeight="1" x14ac:dyDescent="0.25">
      <c r="A631" s="11"/>
      <c r="B631" s="11"/>
      <c r="C631" s="64"/>
      <c r="D631" s="19" t="s">
        <v>318</v>
      </c>
      <c r="E631" s="6">
        <v>0</v>
      </c>
      <c r="F631" s="6">
        <v>3117.7</v>
      </c>
      <c r="G631" s="19">
        <v>0</v>
      </c>
      <c r="H631" s="19">
        <v>0</v>
      </c>
      <c r="I631" s="19">
        <v>0</v>
      </c>
      <c r="J631" s="19">
        <v>3117.7</v>
      </c>
      <c r="K631" s="6">
        <v>0</v>
      </c>
      <c r="L631" s="6">
        <v>0</v>
      </c>
      <c r="M631" s="64"/>
    </row>
    <row r="632" spans="1:13" x14ac:dyDescent="0.25">
      <c r="A632" s="11"/>
      <c r="B632" s="11"/>
      <c r="C632" s="53" t="s">
        <v>49</v>
      </c>
      <c r="D632" s="16" t="s">
        <v>16</v>
      </c>
      <c r="E632" s="34">
        <f>E633+E634+E635+E636</f>
        <v>17113.400000000001</v>
      </c>
      <c r="F632" s="34">
        <f t="shared" ref="F632:L632" si="187">F633+F634+F635+F636</f>
        <v>22980.400000000001</v>
      </c>
      <c r="G632" s="34">
        <f t="shared" si="187"/>
        <v>12427</v>
      </c>
      <c r="H632" s="34">
        <f t="shared" si="187"/>
        <v>15420</v>
      </c>
      <c r="I632" s="34">
        <f t="shared" si="187"/>
        <v>4686.3999999999996</v>
      </c>
      <c r="J632" s="34">
        <f t="shared" si="187"/>
        <v>7560.4</v>
      </c>
      <c r="K632" s="34">
        <f t="shared" si="187"/>
        <v>0</v>
      </c>
      <c r="L632" s="34">
        <f t="shared" si="187"/>
        <v>0</v>
      </c>
      <c r="M632" s="53" t="s">
        <v>379</v>
      </c>
    </row>
    <row r="633" spans="1:13" ht="53.25" customHeight="1" x14ac:dyDescent="0.25">
      <c r="A633" s="11"/>
      <c r="B633" s="11"/>
      <c r="C633" s="63"/>
      <c r="D633" s="40" t="s">
        <v>12</v>
      </c>
      <c r="E633" s="6">
        <f>+G633+I633+K633</f>
        <v>9735</v>
      </c>
      <c r="F633" s="6">
        <f>+H633+J633+L633</f>
        <v>9005.2000000000007</v>
      </c>
      <c r="G633" s="118">
        <v>8827</v>
      </c>
      <c r="H633" s="118">
        <v>7920</v>
      </c>
      <c r="I633" s="118">
        <v>908</v>
      </c>
      <c r="J633" s="118">
        <v>1085.2</v>
      </c>
      <c r="K633" s="19">
        <v>0</v>
      </c>
      <c r="L633" s="19">
        <v>0</v>
      </c>
      <c r="M633" s="63"/>
    </row>
    <row r="634" spans="1:13" x14ac:dyDescent="0.25">
      <c r="A634" s="11"/>
      <c r="B634" s="11"/>
      <c r="C634" s="63"/>
      <c r="D634" s="19" t="s">
        <v>9</v>
      </c>
      <c r="E634" s="6">
        <f>+G634+I634+K634</f>
        <v>3351.5</v>
      </c>
      <c r="F634" s="6">
        <f>+H634+J634+L634</f>
        <v>7106.9</v>
      </c>
      <c r="G634" s="19">
        <v>0</v>
      </c>
      <c r="H634" s="19">
        <v>3900</v>
      </c>
      <c r="I634" s="19">
        <v>3351.5</v>
      </c>
      <c r="J634" s="40">
        <v>3206.9</v>
      </c>
      <c r="K634" s="19">
        <v>0</v>
      </c>
      <c r="L634" s="19">
        <v>0</v>
      </c>
      <c r="M634" s="63"/>
    </row>
    <row r="635" spans="1:13" x14ac:dyDescent="0.25">
      <c r="A635" s="11"/>
      <c r="B635" s="11"/>
      <c r="C635" s="63"/>
      <c r="D635" s="19" t="s">
        <v>82</v>
      </c>
      <c r="E635" s="6">
        <v>4026.9</v>
      </c>
      <c r="F635" s="6">
        <v>4026.9</v>
      </c>
      <c r="G635" s="19">
        <v>3600</v>
      </c>
      <c r="H635" s="19">
        <v>3600</v>
      </c>
      <c r="I635" s="19">
        <v>426.9</v>
      </c>
      <c r="J635" s="40">
        <v>426.9</v>
      </c>
      <c r="K635" s="19">
        <v>0</v>
      </c>
      <c r="L635" s="19">
        <v>0</v>
      </c>
      <c r="M635" s="63"/>
    </row>
    <row r="636" spans="1:13" ht="126.75" customHeight="1" x14ac:dyDescent="0.25">
      <c r="A636" s="11"/>
      <c r="B636" s="11"/>
      <c r="C636" s="64"/>
      <c r="D636" s="19" t="s">
        <v>318</v>
      </c>
      <c r="E636" s="6">
        <v>0</v>
      </c>
      <c r="F636" s="6">
        <v>2841.4</v>
      </c>
      <c r="G636" s="19">
        <v>0</v>
      </c>
      <c r="H636" s="19">
        <v>0</v>
      </c>
      <c r="I636" s="19">
        <v>0</v>
      </c>
      <c r="J636" s="40">
        <v>2841.4</v>
      </c>
      <c r="K636" s="19">
        <v>0</v>
      </c>
      <c r="L636" s="19">
        <v>0</v>
      </c>
      <c r="M636" s="64"/>
    </row>
    <row r="637" spans="1:13" x14ac:dyDescent="0.25">
      <c r="A637" s="11"/>
      <c r="B637" s="11"/>
      <c r="C637" s="53" t="s">
        <v>40</v>
      </c>
      <c r="D637" s="16" t="s">
        <v>16</v>
      </c>
      <c r="E637" s="34">
        <f>E638+E639+E640+E641</f>
        <v>4915</v>
      </c>
      <c r="F637" s="34">
        <f t="shared" ref="F637:L637" si="188">F638+F639+F640+F641</f>
        <v>7317.3</v>
      </c>
      <c r="G637" s="34">
        <f t="shared" si="188"/>
        <v>2720</v>
      </c>
      <c r="H637" s="34">
        <f t="shared" si="188"/>
        <v>4835.8999999999996</v>
      </c>
      <c r="I637" s="34">
        <f t="shared" si="188"/>
        <v>2195</v>
      </c>
      <c r="J637" s="34">
        <f t="shared" si="188"/>
        <v>2481.4</v>
      </c>
      <c r="K637" s="34">
        <f t="shared" si="188"/>
        <v>0</v>
      </c>
      <c r="L637" s="34">
        <f t="shared" si="188"/>
        <v>0</v>
      </c>
      <c r="M637" s="19"/>
    </row>
    <row r="638" spans="1:13" ht="52.5" customHeight="1" x14ac:dyDescent="0.25">
      <c r="A638" s="11"/>
      <c r="B638" s="11"/>
      <c r="C638" s="63"/>
      <c r="D638" s="40" t="s">
        <v>12</v>
      </c>
      <c r="E638" s="6">
        <f>+G638+I638+K638</f>
        <v>3400</v>
      </c>
      <c r="F638" s="6">
        <f>+H638+J638+L638</f>
        <v>624</v>
      </c>
      <c r="G638" s="118">
        <v>2720</v>
      </c>
      <c r="H638" s="118">
        <v>0</v>
      </c>
      <c r="I638" s="118">
        <v>680</v>
      </c>
      <c r="J638" s="118">
        <v>624</v>
      </c>
      <c r="K638" s="19">
        <v>0</v>
      </c>
      <c r="L638" s="19">
        <v>0</v>
      </c>
      <c r="M638" s="19" t="s">
        <v>185</v>
      </c>
    </row>
    <row r="639" spans="1:13" ht="137.25" customHeight="1" x14ac:dyDescent="0.25">
      <c r="A639" s="11"/>
      <c r="B639" s="11"/>
      <c r="C639" s="63"/>
      <c r="D639" s="19" t="s">
        <v>9</v>
      </c>
      <c r="E639" s="6">
        <f>+G639+I639+K639</f>
        <v>1515</v>
      </c>
      <c r="F639" s="6">
        <f>+H639+J639+L639</f>
        <v>5606.0999999999995</v>
      </c>
      <c r="G639" s="19">
        <v>0</v>
      </c>
      <c r="H639" s="19">
        <v>4835.8999999999996</v>
      </c>
      <c r="I639" s="19">
        <v>1515</v>
      </c>
      <c r="J639" s="19">
        <v>770.2</v>
      </c>
      <c r="K639" s="19">
        <v>0</v>
      </c>
      <c r="L639" s="19">
        <v>0</v>
      </c>
      <c r="M639" s="19" t="s">
        <v>212</v>
      </c>
    </row>
    <row r="640" spans="1:13" ht="30" x14ac:dyDescent="0.25">
      <c r="A640" s="11"/>
      <c r="B640" s="11"/>
      <c r="C640" s="63"/>
      <c r="D640" s="19" t="s">
        <v>82</v>
      </c>
      <c r="E640" s="6">
        <v>0</v>
      </c>
      <c r="F640" s="6">
        <v>792.6</v>
      </c>
      <c r="G640" s="19">
        <v>0</v>
      </c>
      <c r="H640" s="19">
        <v>0</v>
      </c>
      <c r="I640" s="19">
        <v>0</v>
      </c>
      <c r="J640" s="19">
        <v>792.6</v>
      </c>
      <c r="K640" s="19">
        <v>0</v>
      </c>
      <c r="L640" s="19">
        <v>0</v>
      </c>
      <c r="M640" s="19" t="s">
        <v>211</v>
      </c>
    </row>
    <row r="641" spans="1:13" ht="81.75" customHeight="1" x14ac:dyDescent="0.25">
      <c r="A641" s="11"/>
      <c r="B641" s="11"/>
      <c r="C641" s="64"/>
      <c r="D641" s="19" t="s">
        <v>318</v>
      </c>
      <c r="E641" s="6">
        <v>0</v>
      </c>
      <c r="F641" s="6">
        <v>294.60000000000002</v>
      </c>
      <c r="G641" s="19">
        <v>0</v>
      </c>
      <c r="H641" s="19">
        <v>0</v>
      </c>
      <c r="I641" s="19">
        <v>0</v>
      </c>
      <c r="J641" s="19">
        <v>294.60000000000002</v>
      </c>
      <c r="K641" s="19">
        <v>0</v>
      </c>
      <c r="L641" s="19">
        <v>0</v>
      </c>
      <c r="M641" s="19" t="s">
        <v>361</v>
      </c>
    </row>
    <row r="642" spans="1:13" ht="29.25" customHeight="1" x14ac:dyDescent="0.25">
      <c r="A642" s="11"/>
      <c r="B642" s="11"/>
      <c r="C642" s="53" t="s">
        <v>50</v>
      </c>
      <c r="D642" s="16" t="s">
        <v>16</v>
      </c>
      <c r="E642" s="34">
        <f>E643+E644+E645+E646</f>
        <v>10041.6</v>
      </c>
      <c r="F642" s="34">
        <f t="shared" ref="F642:L642" si="189">F643+F644+F645+F646</f>
        <v>14589.9</v>
      </c>
      <c r="G642" s="34">
        <f t="shared" si="189"/>
        <v>6893</v>
      </c>
      <c r="H642" s="34">
        <f t="shared" si="189"/>
        <v>11611</v>
      </c>
      <c r="I642" s="34">
        <f t="shared" si="189"/>
        <v>3148.6</v>
      </c>
      <c r="J642" s="34">
        <f t="shared" si="189"/>
        <v>2978.8969999999999</v>
      </c>
      <c r="K642" s="34">
        <f t="shared" si="189"/>
        <v>0</v>
      </c>
      <c r="L642" s="34">
        <f t="shared" si="189"/>
        <v>0</v>
      </c>
      <c r="M642" s="19"/>
    </row>
    <row r="643" spans="1:13" ht="73.5" customHeight="1" x14ac:dyDescent="0.25">
      <c r="A643" s="11"/>
      <c r="B643" s="11"/>
      <c r="C643" s="63"/>
      <c r="D643" s="40" t="s">
        <v>12</v>
      </c>
      <c r="E643" s="6">
        <f>+G643+I643+K643</f>
        <v>2770</v>
      </c>
      <c r="F643" s="6">
        <f>+H643+J643+L643</f>
        <v>2791</v>
      </c>
      <c r="G643" s="19">
        <v>2493</v>
      </c>
      <c r="H643" s="19">
        <v>2493</v>
      </c>
      <c r="I643" s="19">
        <v>277</v>
      </c>
      <c r="J643" s="19">
        <v>298</v>
      </c>
      <c r="K643" s="19">
        <v>0</v>
      </c>
      <c r="L643" s="19">
        <v>0</v>
      </c>
      <c r="M643" s="19" t="s">
        <v>186</v>
      </c>
    </row>
    <row r="644" spans="1:13" ht="75" customHeight="1" x14ac:dyDescent="0.25">
      <c r="A644" s="11"/>
      <c r="B644" s="11"/>
      <c r="C644" s="63"/>
      <c r="D644" s="19" t="s">
        <v>9</v>
      </c>
      <c r="E644" s="6">
        <f>+G644+I644+K644</f>
        <v>2351</v>
      </c>
      <c r="F644" s="6">
        <f>+H644+J644+L644</f>
        <v>5243</v>
      </c>
      <c r="G644" s="19">
        <v>0</v>
      </c>
      <c r="H644" s="19">
        <v>4718</v>
      </c>
      <c r="I644" s="19">
        <v>2351</v>
      </c>
      <c r="J644" s="19">
        <v>525</v>
      </c>
      <c r="K644" s="19">
        <v>0</v>
      </c>
      <c r="L644" s="19">
        <v>0</v>
      </c>
      <c r="M644" s="19" t="s">
        <v>335</v>
      </c>
    </row>
    <row r="645" spans="1:13" ht="40.5" customHeight="1" x14ac:dyDescent="0.25">
      <c r="A645" s="11"/>
      <c r="B645" s="11"/>
      <c r="C645" s="63"/>
      <c r="D645" s="19" t="s">
        <v>82</v>
      </c>
      <c r="E645" s="6">
        <v>4920.6000000000004</v>
      </c>
      <c r="F645" s="6">
        <v>4896</v>
      </c>
      <c r="G645" s="19">
        <v>4400</v>
      </c>
      <c r="H645" s="19">
        <v>4400</v>
      </c>
      <c r="I645" s="19">
        <v>520.6</v>
      </c>
      <c r="J645" s="19">
        <v>495.99700000000001</v>
      </c>
      <c r="K645" s="19">
        <v>0</v>
      </c>
      <c r="L645" s="19">
        <v>0</v>
      </c>
      <c r="M645" s="19" t="s">
        <v>249</v>
      </c>
    </row>
    <row r="646" spans="1:13" ht="78" customHeight="1" x14ac:dyDescent="0.25">
      <c r="A646" s="11"/>
      <c r="B646" s="11"/>
      <c r="C646" s="64"/>
      <c r="D646" s="19" t="s">
        <v>318</v>
      </c>
      <c r="E646" s="6">
        <v>0</v>
      </c>
      <c r="F646" s="6">
        <v>1659.9</v>
      </c>
      <c r="G646" s="19">
        <v>0</v>
      </c>
      <c r="H646" s="19">
        <v>0</v>
      </c>
      <c r="I646" s="19">
        <v>0</v>
      </c>
      <c r="J646" s="19">
        <v>1659.9</v>
      </c>
      <c r="K646" s="19">
        <v>0</v>
      </c>
      <c r="L646" s="19">
        <v>0</v>
      </c>
      <c r="M646" s="19" t="s">
        <v>380</v>
      </c>
    </row>
    <row r="647" spans="1:13" x14ac:dyDescent="0.25">
      <c r="A647" s="11"/>
      <c r="B647" s="11"/>
      <c r="C647" s="53" t="s">
        <v>114</v>
      </c>
      <c r="D647" s="16" t="s">
        <v>16</v>
      </c>
      <c r="E647" s="24">
        <f>E648+E649+E650+E651</f>
        <v>6100.4</v>
      </c>
      <c r="F647" s="24">
        <f t="shared" ref="F647:L647" si="190">F648+F649+F650+F651</f>
        <v>2983.0699999999997</v>
      </c>
      <c r="G647" s="24">
        <f t="shared" si="190"/>
        <v>4520</v>
      </c>
      <c r="H647" s="24">
        <f t="shared" si="190"/>
        <v>1656.9</v>
      </c>
      <c r="I647" s="24">
        <f t="shared" si="190"/>
        <v>1920.4</v>
      </c>
      <c r="J647" s="24">
        <f t="shared" si="190"/>
        <v>1326.21</v>
      </c>
      <c r="K647" s="24">
        <f t="shared" si="190"/>
        <v>0</v>
      </c>
      <c r="L647" s="24">
        <f t="shared" si="190"/>
        <v>0</v>
      </c>
      <c r="M647" s="19"/>
    </row>
    <row r="648" spans="1:13" x14ac:dyDescent="0.25">
      <c r="A648" s="11"/>
      <c r="B648" s="11"/>
      <c r="C648" s="63"/>
      <c r="D648" s="40" t="s">
        <v>12</v>
      </c>
      <c r="E648" s="6">
        <v>3400</v>
      </c>
      <c r="F648" s="6">
        <v>0</v>
      </c>
      <c r="G648" s="19">
        <v>3400</v>
      </c>
      <c r="H648" s="19">
        <v>0</v>
      </c>
      <c r="I648" s="19">
        <v>340</v>
      </c>
      <c r="J648" s="19">
        <v>0</v>
      </c>
      <c r="K648" s="19">
        <v>0</v>
      </c>
      <c r="L648" s="19">
        <v>0</v>
      </c>
      <c r="M648" s="19"/>
    </row>
    <row r="649" spans="1:13" ht="27" customHeight="1" x14ac:dyDescent="0.25">
      <c r="A649" s="11"/>
      <c r="B649" s="11"/>
      <c r="C649" s="63"/>
      <c r="D649" s="19" t="s">
        <v>9</v>
      </c>
      <c r="E649" s="6">
        <v>1455.5</v>
      </c>
      <c r="F649" s="6">
        <v>0</v>
      </c>
      <c r="G649" s="19">
        <v>0</v>
      </c>
      <c r="H649" s="19">
        <v>0</v>
      </c>
      <c r="I649" s="19">
        <v>1455.5</v>
      </c>
      <c r="J649" s="19">
        <v>0</v>
      </c>
      <c r="K649" s="19">
        <v>0</v>
      </c>
      <c r="L649" s="19">
        <v>0</v>
      </c>
      <c r="M649" s="19"/>
    </row>
    <row r="650" spans="1:13" ht="51" customHeight="1" x14ac:dyDescent="0.25">
      <c r="A650" s="11"/>
      <c r="B650" s="11"/>
      <c r="C650" s="63"/>
      <c r="D650" s="19" t="s">
        <v>82</v>
      </c>
      <c r="E650" s="6">
        <v>1244.9000000000001</v>
      </c>
      <c r="F650" s="6">
        <v>1543.1</v>
      </c>
      <c r="G650" s="19">
        <v>1120</v>
      </c>
      <c r="H650" s="19">
        <v>1388.5</v>
      </c>
      <c r="I650" s="19">
        <v>124.9</v>
      </c>
      <c r="J650" s="19">
        <v>154.63999999999999</v>
      </c>
      <c r="K650" s="19">
        <v>0</v>
      </c>
      <c r="L650" s="19">
        <v>0</v>
      </c>
      <c r="M650" s="19" t="s">
        <v>252</v>
      </c>
    </row>
    <row r="651" spans="1:13" ht="60.75" customHeight="1" x14ac:dyDescent="0.25">
      <c r="A651" s="11"/>
      <c r="B651" s="11"/>
      <c r="C651" s="64"/>
      <c r="D651" s="19" t="s">
        <v>318</v>
      </c>
      <c r="E651" s="6">
        <v>0</v>
      </c>
      <c r="F651" s="6">
        <f>H651+J651</f>
        <v>1439.9699999999998</v>
      </c>
      <c r="G651" s="19">
        <v>0</v>
      </c>
      <c r="H651" s="19">
        <v>268.39999999999998</v>
      </c>
      <c r="I651" s="19">
        <v>0</v>
      </c>
      <c r="J651" s="19">
        <v>1171.57</v>
      </c>
      <c r="K651" s="19">
        <v>0</v>
      </c>
      <c r="L651" s="19">
        <v>0</v>
      </c>
      <c r="M651" s="19" t="s">
        <v>363</v>
      </c>
    </row>
    <row r="652" spans="1:13" ht="27.75" customHeight="1" x14ac:dyDescent="0.25">
      <c r="A652" s="11"/>
      <c r="B652" s="11"/>
      <c r="C652" s="53" t="s">
        <v>135</v>
      </c>
      <c r="D652" s="16" t="s">
        <v>16</v>
      </c>
      <c r="E652" s="34">
        <f>E653+E654+E655+E656</f>
        <v>1807.69</v>
      </c>
      <c r="F652" s="34">
        <f t="shared" ref="F652:L652" si="191">F653+F654+F655+F656</f>
        <v>6326.9400000000005</v>
      </c>
      <c r="G652" s="34">
        <f t="shared" si="191"/>
        <v>987.9</v>
      </c>
      <c r="H652" s="34">
        <f t="shared" si="191"/>
        <v>3730</v>
      </c>
      <c r="I652" s="34">
        <f t="shared" si="191"/>
        <v>819.79</v>
      </c>
      <c r="J652" s="34">
        <f t="shared" si="191"/>
        <v>2596.9399999999996</v>
      </c>
      <c r="K652" s="34">
        <f t="shared" si="191"/>
        <v>0</v>
      </c>
      <c r="L652" s="34">
        <f t="shared" si="191"/>
        <v>0</v>
      </c>
      <c r="M652" s="6"/>
    </row>
    <row r="653" spans="1:13" ht="29.25" customHeight="1" x14ac:dyDescent="0.25">
      <c r="A653" s="11"/>
      <c r="B653" s="11"/>
      <c r="C653" s="63"/>
      <c r="D653" s="40" t="s">
        <v>12</v>
      </c>
      <c r="E653" s="6">
        <f>+G653+I653+K653</f>
        <v>0</v>
      </c>
      <c r="F653" s="6">
        <f>+H653+J653+L653</f>
        <v>0</v>
      </c>
      <c r="G653" s="6">
        <v>0</v>
      </c>
      <c r="H653" s="6">
        <v>0</v>
      </c>
      <c r="I653" s="6">
        <v>0</v>
      </c>
      <c r="J653" s="6">
        <v>0</v>
      </c>
      <c r="K653" s="6">
        <v>0</v>
      </c>
      <c r="L653" s="6">
        <v>0</v>
      </c>
      <c r="M653" s="6"/>
    </row>
    <row r="654" spans="1:13" ht="73.5" customHeight="1" x14ac:dyDescent="0.25">
      <c r="A654" s="11"/>
      <c r="B654" s="11"/>
      <c r="C654" s="63"/>
      <c r="D654" s="19" t="s">
        <v>9</v>
      </c>
      <c r="E654" s="6">
        <v>767.8</v>
      </c>
      <c r="F654" s="6">
        <f>+H654+J654+L654</f>
        <v>1978.9</v>
      </c>
      <c r="G654" s="6">
        <v>0</v>
      </c>
      <c r="H654" s="6">
        <v>1330</v>
      </c>
      <c r="I654" s="6">
        <v>767.8</v>
      </c>
      <c r="J654" s="6">
        <v>648.9</v>
      </c>
      <c r="K654" s="6">
        <v>0</v>
      </c>
      <c r="L654" s="6">
        <v>0</v>
      </c>
      <c r="M654" s="6" t="s">
        <v>209</v>
      </c>
    </row>
    <row r="655" spans="1:13" ht="67.5" customHeight="1" x14ac:dyDescent="0.25">
      <c r="A655" s="11"/>
      <c r="B655" s="11"/>
      <c r="C655" s="63"/>
      <c r="D655" s="19" t="s">
        <v>82</v>
      </c>
      <c r="E655" s="6">
        <v>1039.8900000000001</v>
      </c>
      <c r="F655" s="6">
        <v>1350.7</v>
      </c>
      <c r="G655" s="6">
        <v>987.9</v>
      </c>
      <c r="H655" s="6">
        <v>1200</v>
      </c>
      <c r="I655" s="6">
        <v>51.99</v>
      </c>
      <c r="J655" s="6">
        <v>150.69999999999999</v>
      </c>
      <c r="K655" s="6">
        <v>0</v>
      </c>
      <c r="L655" s="6">
        <v>0</v>
      </c>
      <c r="M655" s="6" t="s">
        <v>251</v>
      </c>
    </row>
    <row r="656" spans="1:13" ht="111" customHeight="1" x14ac:dyDescent="0.25">
      <c r="A656" s="11"/>
      <c r="B656" s="11"/>
      <c r="C656" s="64"/>
      <c r="D656" s="19" t="s">
        <v>318</v>
      </c>
      <c r="E656" s="6">
        <v>0</v>
      </c>
      <c r="F656" s="6">
        <f>H656+J656</f>
        <v>2997.34</v>
      </c>
      <c r="G656" s="6">
        <v>0</v>
      </c>
      <c r="H656" s="6">
        <v>1200</v>
      </c>
      <c r="I656" s="6">
        <v>0</v>
      </c>
      <c r="J656" s="6">
        <v>1797.34</v>
      </c>
      <c r="K656" s="6">
        <v>0</v>
      </c>
      <c r="L656" s="6">
        <v>0</v>
      </c>
      <c r="M656" s="6" t="s">
        <v>362</v>
      </c>
    </row>
    <row r="657" spans="1:13" ht="24" customHeight="1" x14ac:dyDescent="0.25">
      <c r="A657" s="11"/>
      <c r="B657" s="11"/>
      <c r="C657" s="53" t="s">
        <v>52</v>
      </c>
      <c r="D657" s="16" t="s">
        <v>16</v>
      </c>
      <c r="E657" s="34">
        <f>E658+E659+E660+E661</f>
        <v>7839.2999999999993</v>
      </c>
      <c r="F657" s="34">
        <f t="shared" ref="F657:L657" si="192">F658+F659+F660+F661</f>
        <v>6309.5889999999999</v>
      </c>
      <c r="G657" s="34">
        <f t="shared" si="192"/>
        <v>0</v>
      </c>
      <c r="H657" s="34">
        <f t="shared" si="192"/>
        <v>0</v>
      </c>
      <c r="I657" s="34">
        <f t="shared" si="192"/>
        <v>7839.2999999999993</v>
      </c>
      <c r="J657" s="34">
        <f t="shared" si="192"/>
        <v>6309.5889999999999</v>
      </c>
      <c r="K657" s="34">
        <f t="shared" si="192"/>
        <v>0</v>
      </c>
      <c r="L657" s="34">
        <f t="shared" si="192"/>
        <v>0</v>
      </c>
      <c r="M657" s="6"/>
    </row>
    <row r="658" spans="1:13" ht="30.75" customHeight="1" x14ac:dyDescent="0.25">
      <c r="A658" s="11"/>
      <c r="B658" s="11"/>
      <c r="C658" s="63"/>
      <c r="D658" s="40" t="s">
        <v>12</v>
      </c>
      <c r="E658" s="6">
        <f>+G658+I658+K658</f>
        <v>2354.1</v>
      </c>
      <c r="F658" s="6">
        <f>+H658+J658+L658</f>
        <v>0</v>
      </c>
      <c r="G658" s="6">
        <v>0</v>
      </c>
      <c r="H658" s="6">
        <v>0</v>
      </c>
      <c r="I658" s="6">
        <v>2354.1</v>
      </c>
      <c r="J658" s="6">
        <v>0</v>
      </c>
      <c r="K658" s="6">
        <v>0</v>
      </c>
      <c r="L658" s="6">
        <v>0</v>
      </c>
      <c r="M658" s="6" t="s">
        <v>187</v>
      </c>
    </row>
    <row r="659" spans="1:13" ht="30.75" customHeight="1" x14ac:dyDescent="0.25">
      <c r="A659" s="11"/>
      <c r="B659" s="11"/>
      <c r="C659" s="63"/>
      <c r="D659" s="19" t="s">
        <v>9</v>
      </c>
      <c r="E659" s="6">
        <f>+G659+I659+K659</f>
        <v>2205.1</v>
      </c>
      <c r="F659" s="6">
        <f>+H659+J659+L659</f>
        <v>1706.1</v>
      </c>
      <c r="G659" s="6">
        <v>0</v>
      </c>
      <c r="H659" s="6">
        <v>0</v>
      </c>
      <c r="I659" s="55">
        <v>2205.1</v>
      </c>
      <c r="J659" s="119">
        <v>1706.1</v>
      </c>
      <c r="K659" s="6">
        <v>0</v>
      </c>
      <c r="L659" s="6">
        <v>0</v>
      </c>
      <c r="M659" s="6"/>
    </row>
    <row r="660" spans="1:13" ht="138.75" customHeight="1" x14ac:dyDescent="0.25">
      <c r="A660" s="11"/>
      <c r="B660" s="11"/>
      <c r="C660" s="63"/>
      <c r="D660" s="19" t="s">
        <v>82</v>
      </c>
      <c r="E660" s="6">
        <v>1614.7</v>
      </c>
      <c r="F660" s="6">
        <v>754.48900000000003</v>
      </c>
      <c r="G660" s="6">
        <v>0</v>
      </c>
      <c r="H660" s="6">
        <v>0</v>
      </c>
      <c r="I660" s="55">
        <v>1614.7</v>
      </c>
      <c r="J660" s="119">
        <v>754.48900000000003</v>
      </c>
      <c r="K660" s="6">
        <v>0</v>
      </c>
      <c r="L660" s="6">
        <v>0</v>
      </c>
      <c r="M660" s="6" t="s">
        <v>253</v>
      </c>
    </row>
    <row r="661" spans="1:13" ht="106.5" customHeight="1" x14ac:dyDescent="0.25">
      <c r="A661" s="11"/>
      <c r="B661" s="11"/>
      <c r="C661" s="64"/>
      <c r="D661" s="19" t="s">
        <v>318</v>
      </c>
      <c r="E661" s="6">
        <v>1665.4</v>
      </c>
      <c r="F661" s="6">
        <v>3849</v>
      </c>
      <c r="G661" s="6">
        <v>0</v>
      </c>
      <c r="H661" s="6">
        <v>0</v>
      </c>
      <c r="I661" s="55">
        <v>1665.4</v>
      </c>
      <c r="J661" s="119">
        <v>3849</v>
      </c>
      <c r="K661" s="6">
        <v>0</v>
      </c>
      <c r="L661" s="6">
        <v>0</v>
      </c>
      <c r="M661" s="6" t="s">
        <v>365</v>
      </c>
    </row>
    <row r="662" spans="1:13" ht="26.25" customHeight="1" x14ac:dyDescent="0.25">
      <c r="A662" s="14"/>
      <c r="B662" s="27" t="s">
        <v>254</v>
      </c>
      <c r="C662" s="53"/>
      <c r="D662" s="16" t="s">
        <v>214</v>
      </c>
      <c r="E662" s="28">
        <f>E612+E617+E622+E627+E632+E637+E642+E647+E652+E657</f>
        <v>187441.24299999999</v>
      </c>
      <c r="F662" s="28">
        <f t="shared" ref="F662:L662" si="193">F612+F617+F622+F627+F632+F637+F642+F647+F652+F657</f>
        <v>191468.204</v>
      </c>
      <c r="G662" s="28">
        <f t="shared" si="193"/>
        <v>132254.27299999999</v>
      </c>
      <c r="H662" s="28">
        <f t="shared" si="193"/>
        <v>139576.783</v>
      </c>
      <c r="I662" s="28">
        <f t="shared" si="193"/>
        <v>55527.032000000007</v>
      </c>
      <c r="J662" s="28">
        <f t="shared" si="193"/>
        <v>51891.439000000006</v>
      </c>
      <c r="K662" s="28">
        <f t="shared" si="193"/>
        <v>0</v>
      </c>
      <c r="L662" s="28">
        <f t="shared" si="193"/>
        <v>0</v>
      </c>
      <c r="M662" s="6"/>
    </row>
    <row r="663" spans="1:13" ht="28.5" x14ac:dyDescent="0.25">
      <c r="A663" s="18"/>
      <c r="B663" s="29"/>
      <c r="C663" s="63"/>
      <c r="D663" s="83" t="s">
        <v>12</v>
      </c>
      <c r="E663" s="28">
        <f t="shared" ref="E663:L666" si="194">E613+E618+E623+E628+E633+E638+E643+E648+E653+E658</f>
        <v>76390.812999999995</v>
      </c>
      <c r="F663" s="28">
        <f t="shared" si="194"/>
        <v>57742.013000000006</v>
      </c>
      <c r="G663" s="28">
        <f t="shared" si="194"/>
        <v>63091.7</v>
      </c>
      <c r="H663" s="28">
        <f t="shared" si="194"/>
        <v>47348.2</v>
      </c>
      <c r="I663" s="28">
        <f t="shared" si="194"/>
        <v>13639.112999999999</v>
      </c>
      <c r="J663" s="28">
        <f t="shared" si="194"/>
        <v>10393.813</v>
      </c>
      <c r="K663" s="28">
        <f t="shared" si="194"/>
        <v>0</v>
      </c>
      <c r="L663" s="28">
        <f t="shared" si="194"/>
        <v>0</v>
      </c>
      <c r="M663" s="117"/>
    </row>
    <row r="664" spans="1:13" ht="36.75" customHeight="1" x14ac:dyDescent="0.25">
      <c r="A664" s="18"/>
      <c r="B664" s="29"/>
      <c r="C664" s="63"/>
      <c r="D664" s="16" t="s">
        <v>9</v>
      </c>
      <c r="E664" s="28">
        <f t="shared" si="194"/>
        <v>65763.600000000006</v>
      </c>
      <c r="F664" s="28">
        <f t="shared" si="194"/>
        <v>55298.700000000004</v>
      </c>
      <c r="G664" s="28">
        <f t="shared" si="194"/>
        <v>33600</v>
      </c>
      <c r="H664" s="28">
        <f t="shared" si="194"/>
        <v>39853.9</v>
      </c>
      <c r="I664" s="28">
        <f t="shared" si="194"/>
        <v>32163.599999999999</v>
      </c>
      <c r="J664" s="28">
        <f t="shared" si="194"/>
        <v>15444.8</v>
      </c>
      <c r="K664" s="28">
        <f t="shared" si="194"/>
        <v>0</v>
      </c>
      <c r="L664" s="28">
        <f t="shared" si="194"/>
        <v>0</v>
      </c>
      <c r="M664" s="117"/>
    </row>
    <row r="665" spans="1:13" ht="30.75" customHeight="1" x14ac:dyDescent="0.25">
      <c r="A665" s="18"/>
      <c r="B665" s="29"/>
      <c r="C665" s="63"/>
      <c r="D665" s="16" t="s">
        <v>82</v>
      </c>
      <c r="E665" s="28">
        <f t="shared" si="194"/>
        <v>43621.43</v>
      </c>
      <c r="F665" s="28">
        <f t="shared" si="194"/>
        <v>53612.491000000002</v>
      </c>
      <c r="G665" s="28">
        <f t="shared" si="194"/>
        <v>35562.572999999997</v>
      </c>
      <c r="H665" s="28">
        <f t="shared" si="194"/>
        <v>44280.282999999996</v>
      </c>
      <c r="I665" s="28">
        <f t="shared" si="194"/>
        <v>8058.9189999999981</v>
      </c>
      <c r="J665" s="28">
        <f t="shared" si="194"/>
        <v>9332.2259999999987</v>
      </c>
      <c r="K665" s="28">
        <f t="shared" si="194"/>
        <v>0</v>
      </c>
      <c r="L665" s="28">
        <f t="shared" si="194"/>
        <v>0</v>
      </c>
      <c r="M665" s="117"/>
    </row>
    <row r="666" spans="1:13" ht="33" customHeight="1" x14ac:dyDescent="0.25">
      <c r="A666" s="20"/>
      <c r="B666" s="30"/>
      <c r="C666" s="64"/>
      <c r="D666" s="16" t="s">
        <v>318</v>
      </c>
      <c r="E666" s="28">
        <f t="shared" si="194"/>
        <v>1665.4</v>
      </c>
      <c r="F666" s="28">
        <f t="shared" si="194"/>
        <v>24815.000000000004</v>
      </c>
      <c r="G666" s="28">
        <f t="shared" si="194"/>
        <v>0</v>
      </c>
      <c r="H666" s="28">
        <f t="shared" si="194"/>
        <v>8094.4</v>
      </c>
      <c r="I666" s="28">
        <f t="shared" si="194"/>
        <v>1665.4</v>
      </c>
      <c r="J666" s="28">
        <f t="shared" si="194"/>
        <v>16720.599999999999</v>
      </c>
      <c r="K666" s="28">
        <f t="shared" si="194"/>
        <v>0</v>
      </c>
      <c r="L666" s="28">
        <f t="shared" si="194"/>
        <v>0</v>
      </c>
      <c r="M666" s="6"/>
    </row>
    <row r="667" spans="1:13" ht="21.75" customHeight="1" x14ac:dyDescent="0.25">
      <c r="A667" s="95" t="s">
        <v>188</v>
      </c>
      <c r="B667" s="96"/>
      <c r="C667" s="96"/>
      <c r="D667" s="96"/>
      <c r="E667" s="96"/>
      <c r="F667" s="96"/>
      <c r="G667" s="96"/>
      <c r="H667" s="96"/>
      <c r="I667" s="96"/>
      <c r="J667" s="96"/>
      <c r="K667" s="96"/>
      <c r="L667" s="96"/>
      <c r="M667" s="97"/>
    </row>
    <row r="668" spans="1:13" x14ac:dyDescent="0.25">
      <c r="A668" s="14" t="s">
        <v>17</v>
      </c>
      <c r="B668" s="14" t="s">
        <v>189</v>
      </c>
      <c r="C668" s="120" t="s">
        <v>43</v>
      </c>
      <c r="D668" s="121" t="s">
        <v>190</v>
      </c>
      <c r="E668" s="122">
        <f>E669+E670+E671+E672</f>
        <v>200</v>
      </c>
      <c r="F668" s="122">
        <f t="shared" ref="F668:L668" si="195">F669+F670+F671+F672</f>
        <v>81.400000000000006</v>
      </c>
      <c r="G668" s="122">
        <f t="shared" si="195"/>
        <v>0</v>
      </c>
      <c r="H668" s="122">
        <f t="shared" si="195"/>
        <v>0</v>
      </c>
      <c r="I668" s="122">
        <f t="shared" si="195"/>
        <v>200</v>
      </c>
      <c r="J668" s="122">
        <f t="shared" si="195"/>
        <v>81.400000000000006</v>
      </c>
      <c r="K668" s="122">
        <f t="shared" si="195"/>
        <v>0</v>
      </c>
      <c r="L668" s="122">
        <f t="shared" si="195"/>
        <v>0</v>
      </c>
      <c r="M668" s="14" t="s">
        <v>191</v>
      </c>
    </row>
    <row r="669" spans="1:13" ht="18.75" customHeight="1" x14ac:dyDescent="0.25">
      <c r="A669" s="18"/>
      <c r="B669" s="18"/>
      <c r="C669" s="123"/>
      <c r="D669" s="124" t="s">
        <v>12</v>
      </c>
      <c r="E669" s="125">
        <v>0</v>
      </c>
      <c r="F669" s="125">
        <v>0</v>
      </c>
      <c r="G669" s="125">
        <v>0</v>
      </c>
      <c r="H669" s="125">
        <v>0</v>
      </c>
      <c r="I669" s="125">
        <v>0</v>
      </c>
      <c r="J669" s="125">
        <v>0</v>
      </c>
      <c r="K669" s="125">
        <v>0</v>
      </c>
      <c r="L669" s="125">
        <v>0</v>
      </c>
      <c r="M669" s="18"/>
    </row>
    <row r="670" spans="1:13" x14ac:dyDescent="0.25">
      <c r="A670" s="18"/>
      <c r="B670" s="18"/>
      <c r="C670" s="123"/>
      <c r="D670" s="124" t="s">
        <v>9</v>
      </c>
      <c r="E670" s="125">
        <v>200</v>
      </c>
      <c r="F670" s="25">
        <v>81.400000000000006</v>
      </c>
      <c r="G670" s="25">
        <v>0</v>
      </c>
      <c r="H670" s="25">
        <v>0</v>
      </c>
      <c r="I670" s="25">
        <v>200</v>
      </c>
      <c r="J670" s="25">
        <v>81.400000000000006</v>
      </c>
      <c r="K670" s="25">
        <v>0</v>
      </c>
      <c r="L670" s="25">
        <v>0</v>
      </c>
      <c r="M670" s="18"/>
    </row>
    <row r="671" spans="1:13" x14ac:dyDescent="0.25">
      <c r="A671" s="18"/>
      <c r="B671" s="18"/>
      <c r="C671" s="123"/>
      <c r="D671" s="124" t="s">
        <v>82</v>
      </c>
      <c r="E671" s="125">
        <v>0</v>
      </c>
      <c r="F671" s="25">
        <v>0</v>
      </c>
      <c r="G671" s="25">
        <v>0</v>
      </c>
      <c r="H671" s="25">
        <v>0</v>
      </c>
      <c r="I671" s="25">
        <v>0</v>
      </c>
      <c r="J671" s="25">
        <v>0</v>
      </c>
      <c r="K671" s="25">
        <v>0</v>
      </c>
      <c r="L671" s="25">
        <v>0</v>
      </c>
      <c r="M671" s="18"/>
    </row>
    <row r="672" spans="1:13" ht="38.25" customHeight="1" x14ac:dyDescent="0.25">
      <c r="A672" s="20"/>
      <c r="B672" s="20"/>
      <c r="C672" s="126"/>
      <c r="D672" s="124" t="s">
        <v>318</v>
      </c>
      <c r="E672" s="125">
        <v>0</v>
      </c>
      <c r="F672" s="25">
        <v>0</v>
      </c>
      <c r="G672" s="25">
        <v>0</v>
      </c>
      <c r="H672" s="25">
        <v>0</v>
      </c>
      <c r="I672" s="25">
        <v>0</v>
      </c>
      <c r="J672" s="25">
        <v>0</v>
      </c>
      <c r="K672" s="25">
        <v>0</v>
      </c>
      <c r="L672" s="25">
        <v>0</v>
      </c>
      <c r="M672" s="20"/>
    </row>
    <row r="673" spans="1:13" ht="29.25" customHeight="1" x14ac:dyDescent="0.25">
      <c r="A673" s="14" t="s">
        <v>18</v>
      </c>
      <c r="B673" s="14" t="s">
        <v>192</v>
      </c>
      <c r="C673" s="120" t="s">
        <v>43</v>
      </c>
      <c r="D673" s="121" t="s">
        <v>190</v>
      </c>
      <c r="E673" s="122">
        <f>E674+E675+E676+E677</f>
        <v>432</v>
      </c>
      <c r="F673" s="122">
        <f t="shared" ref="F673:L673" si="196">F674+F675+F676+F677</f>
        <v>249.2</v>
      </c>
      <c r="G673" s="122">
        <f t="shared" si="196"/>
        <v>0</v>
      </c>
      <c r="H673" s="122">
        <f t="shared" si="196"/>
        <v>0</v>
      </c>
      <c r="I673" s="122">
        <f t="shared" si="196"/>
        <v>432</v>
      </c>
      <c r="J673" s="122">
        <f t="shared" si="196"/>
        <v>249.2</v>
      </c>
      <c r="K673" s="122">
        <f t="shared" si="196"/>
        <v>0</v>
      </c>
      <c r="L673" s="122">
        <f t="shared" si="196"/>
        <v>0</v>
      </c>
      <c r="M673" s="14" t="s">
        <v>336</v>
      </c>
    </row>
    <row r="674" spans="1:13" x14ac:dyDescent="0.25">
      <c r="A674" s="18"/>
      <c r="B674" s="18"/>
      <c r="C674" s="123"/>
      <c r="D674" s="127" t="s">
        <v>12</v>
      </c>
      <c r="E674" s="93">
        <v>200</v>
      </c>
      <c r="F674" s="6">
        <v>200</v>
      </c>
      <c r="G674" s="6">
        <v>0</v>
      </c>
      <c r="H674" s="6">
        <v>0</v>
      </c>
      <c r="I674" s="6">
        <v>200</v>
      </c>
      <c r="J674" s="6">
        <v>200</v>
      </c>
      <c r="K674" s="6">
        <v>0</v>
      </c>
      <c r="L674" s="6">
        <v>0</v>
      </c>
      <c r="M674" s="18"/>
    </row>
    <row r="675" spans="1:13" x14ac:dyDescent="0.25">
      <c r="A675" s="18"/>
      <c r="B675" s="18"/>
      <c r="C675" s="123"/>
      <c r="D675" s="124" t="s">
        <v>9</v>
      </c>
      <c r="E675" s="93">
        <v>200</v>
      </c>
      <c r="F675" s="6">
        <v>12</v>
      </c>
      <c r="G675" s="6">
        <v>0</v>
      </c>
      <c r="H675" s="6">
        <v>0</v>
      </c>
      <c r="I675" s="6">
        <v>200</v>
      </c>
      <c r="J675" s="6">
        <v>12</v>
      </c>
      <c r="K675" s="6">
        <v>0</v>
      </c>
      <c r="L675" s="6">
        <v>0</v>
      </c>
      <c r="M675" s="18"/>
    </row>
    <row r="676" spans="1:13" x14ac:dyDescent="0.25">
      <c r="A676" s="18"/>
      <c r="B676" s="18"/>
      <c r="C676" s="123"/>
      <c r="D676" s="124" t="s">
        <v>82</v>
      </c>
      <c r="E676" s="93">
        <v>12</v>
      </c>
      <c r="F676" s="6">
        <v>12</v>
      </c>
      <c r="G676" s="6">
        <v>0</v>
      </c>
      <c r="H676" s="6">
        <v>0</v>
      </c>
      <c r="I676" s="6">
        <v>12</v>
      </c>
      <c r="J676" s="6">
        <v>12</v>
      </c>
      <c r="K676" s="6">
        <v>0</v>
      </c>
      <c r="L676" s="6">
        <v>0</v>
      </c>
      <c r="M676" s="18"/>
    </row>
    <row r="677" spans="1:13" x14ac:dyDescent="0.25">
      <c r="A677" s="20"/>
      <c r="B677" s="20"/>
      <c r="C677" s="126"/>
      <c r="D677" s="127" t="s">
        <v>318</v>
      </c>
      <c r="E677" s="93">
        <v>20</v>
      </c>
      <c r="F677" s="6">
        <v>25.2</v>
      </c>
      <c r="G677" s="6">
        <v>0</v>
      </c>
      <c r="H677" s="6">
        <v>0</v>
      </c>
      <c r="I677" s="6">
        <v>20</v>
      </c>
      <c r="J677" s="6">
        <v>25.2</v>
      </c>
      <c r="K677" s="6">
        <v>0</v>
      </c>
      <c r="L677" s="6">
        <v>0</v>
      </c>
      <c r="M677" s="20"/>
    </row>
    <row r="678" spans="1:13" ht="57.75" customHeight="1" x14ac:dyDescent="0.25">
      <c r="A678" s="14" t="s">
        <v>19</v>
      </c>
      <c r="B678" s="53" t="s">
        <v>193</v>
      </c>
      <c r="C678" s="53" t="s">
        <v>194</v>
      </c>
      <c r="D678" s="16" t="s">
        <v>16</v>
      </c>
      <c r="E678" s="16">
        <f>E679+E680+E681+E682</f>
        <v>48</v>
      </c>
      <c r="F678" s="16">
        <f t="shared" ref="F678:L678" si="197">F679+F680+F681+F682</f>
        <v>40</v>
      </c>
      <c r="G678" s="16">
        <f t="shared" si="197"/>
        <v>0</v>
      </c>
      <c r="H678" s="16">
        <f t="shared" si="197"/>
        <v>0</v>
      </c>
      <c r="I678" s="16">
        <f t="shared" si="197"/>
        <v>48</v>
      </c>
      <c r="J678" s="16">
        <f t="shared" si="197"/>
        <v>40</v>
      </c>
      <c r="K678" s="16">
        <f t="shared" si="197"/>
        <v>0</v>
      </c>
      <c r="L678" s="16">
        <f t="shared" si="197"/>
        <v>0</v>
      </c>
      <c r="M678" s="53" t="s">
        <v>366</v>
      </c>
    </row>
    <row r="679" spans="1:13" ht="48.75" customHeight="1" x14ac:dyDescent="0.25">
      <c r="A679" s="18"/>
      <c r="B679" s="63"/>
      <c r="C679" s="63"/>
      <c r="D679" s="19" t="s">
        <v>12</v>
      </c>
      <c r="E679" s="19">
        <v>12</v>
      </c>
      <c r="F679" s="19">
        <v>12</v>
      </c>
      <c r="G679" s="19">
        <v>0</v>
      </c>
      <c r="H679" s="19">
        <v>0</v>
      </c>
      <c r="I679" s="19">
        <v>12</v>
      </c>
      <c r="J679" s="19">
        <v>12</v>
      </c>
      <c r="K679" s="19">
        <v>0</v>
      </c>
      <c r="L679" s="19">
        <v>0</v>
      </c>
      <c r="M679" s="63"/>
    </row>
    <row r="680" spans="1:13" x14ac:dyDescent="0.25">
      <c r="A680" s="18"/>
      <c r="B680" s="63"/>
      <c r="C680" s="63"/>
      <c r="D680" s="19" t="s">
        <v>9</v>
      </c>
      <c r="E680" s="19">
        <v>12</v>
      </c>
      <c r="F680" s="19">
        <v>12</v>
      </c>
      <c r="G680" s="19">
        <v>0</v>
      </c>
      <c r="H680" s="19">
        <v>0</v>
      </c>
      <c r="I680" s="19">
        <v>12</v>
      </c>
      <c r="J680" s="19">
        <v>12</v>
      </c>
      <c r="K680" s="19">
        <v>0</v>
      </c>
      <c r="L680" s="19">
        <v>0</v>
      </c>
      <c r="M680" s="63"/>
    </row>
    <row r="681" spans="1:13" x14ac:dyDescent="0.25">
      <c r="A681" s="18"/>
      <c r="B681" s="63"/>
      <c r="C681" s="63"/>
      <c r="D681" s="19" t="s">
        <v>82</v>
      </c>
      <c r="E681" s="6">
        <v>12</v>
      </c>
      <c r="F681" s="6">
        <v>12</v>
      </c>
      <c r="G681" s="6">
        <v>0</v>
      </c>
      <c r="H681" s="6">
        <v>0</v>
      </c>
      <c r="I681" s="6">
        <v>12</v>
      </c>
      <c r="J681" s="6">
        <v>12</v>
      </c>
      <c r="K681" s="6">
        <v>0</v>
      </c>
      <c r="L681" s="6">
        <v>0</v>
      </c>
      <c r="M681" s="63"/>
    </row>
    <row r="682" spans="1:13" x14ac:dyDescent="0.25">
      <c r="A682" s="20"/>
      <c r="B682" s="64"/>
      <c r="C682" s="64"/>
      <c r="D682" s="19" t="s">
        <v>318</v>
      </c>
      <c r="E682" s="6">
        <v>12</v>
      </c>
      <c r="F682" s="6">
        <v>4</v>
      </c>
      <c r="G682" s="6">
        <v>0</v>
      </c>
      <c r="H682" s="6">
        <v>0</v>
      </c>
      <c r="I682" s="6">
        <v>12</v>
      </c>
      <c r="J682" s="6">
        <v>4</v>
      </c>
      <c r="K682" s="6">
        <v>0</v>
      </c>
      <c r="L682" s="6">
        <v>0</v>
      </c>
      <c r="M682" s="64"/>
    </row>
    <row r="683" spans="1:13" ht="55.5" customHeight="1" x14ac:dyDescent="0.25">
      <c r="A683" s="14" t="s">
        <v>20</v>
      </c>
      <c r="B683" s="53" t="s">
        <v>195</v>
      </c>
      <c r="C683" s="53" t="s">
        <v>52</v>
      </c>
      <c r="D683" s="128" t="s">
        <v>233</v>
      </c>
      <c r="E683" s="88">
        <f>E684+E685+E686+E687</f>
        <v>45444.899999999994</v>
      </c>
      <c r="F683" s="88">
        <f t="shared" ref="F683:L683" si="198">F684+F685+F686+F687</f>
        <v>2606.6080000000002</v>
      </c>
      <c r="G683" s="88">
        <f t="shared" si="198"/>
        <v>43870</v>
      </c>
      <c r="H683" s="88">
        <f t="shared" si="198"/>
        <v>0</v>
      </c>
      <c r="I683" s="88">
        <f t="shared" si="198"/>
        <v>1574.9</v>
      </c>
      <c r="J683" s="88">
        <f t="shared" si="198"/>
        <v>2606.6080000000002</v>
      </c>
      <c r="K683" s="88">
        <f t="shared" si="198"/>
        <v>0</v>
      </c>
      <c r="L683" s="88">
        <f t="shared" si="198"/>
        <v>0</v>
      </c>
      <c r="M683" s="6"/>
    </row>
    <row r="684" spans="1:13" ht="165" customHeight="1" x14ac:dyDescent="0.25">
      <c r="A684" s="18"/>
      <c r="B684" s="63"/>
      <c r="C684" s="63"/>
      <c r="D684" s="127" t="s">
        <v>12</v>
      </c>
      <c r="E684" s="38">
        <f>+G684+I684+K684</f>
        <v>44464.1</v>
      </c>
      <c r="F684" s="38">
        <f>+H684+J684+L684</f>
        <v>1185.76</v>
      </c>
      <c r="G684" s="1">
        <v>43870</v>
      </c>
      <c r="H684" s="1">
        <v>0</v>
      </c>
      <c r="I684" s="1">
        <v>594.1</v>
      </c>
      <c r="J684" s="1">
        <v>1185.76</v>
      </c>
      <c r="K684" s="6">
        <v>0</v>
      </c>
      <c r="L684" s="6">
        <v>0</v>
      </c>
      <c r="M684" s="6" t="s">
        <v>196</v>
      </c>
    </row>
    <row r="685" spans="1:13" ht="135" x14ac:dyDescent="0.25">
      <c r="A685" s="18"/>
      <c r="B685" s="63"/>
      <c r="C685" s="63"/>
      <c r="D685" s="6" t="s">
        <v>9</v>
      </c>
      <c r="E685" s="38">
        <f>+G685+I685+K685</f>
        <v>160.4</v>
      </c>
      <c r="F685" s="38">
        <f>+H685+J685+L685</f>
        <v>467.9</v>
      </c>
      <c r="G685" s="6">
        <v>0</v>
      </c>
      <c r="H685" s="6">
        <v>0</v>
      </c>
      <c r="I685" s="6">
        <v>160.4</v>
      </c>
      <c r="J685" s="6">
        <v>467.9</v>
      </c>
      <c r="K685" s="6">
        <v>0</v>
      </c>
      <c r="L685" s="6">
        <v>0</v>
      </c>
      <c r="M685" s="6" t="s">
        <v>261</v>
      </c>
    </row>
    <row r="686" spans="1:13" ht="60" x14ac:dyDescent="0.25">
      <c r="A686" s="18"/>
      <c r="B686" s="63"/>
      <c r="C686" s="63"/>
      <c r="D686" s="6" t="s">
        <v>82</v>
      </c>
      <c r="E686" s="38">
        <v>410.2</v>
      </c>
      <c r="F686" s="38">
        <v>405.36</v>
      </c>
      <c r="G686" s="6">
        <v>0</v>
      </c>
      <c r="H686" s="6">
        <v>0</v>
      </c>
      <c r="I686" s="6">
        <v>410.2</v>
      </c>
      <c r="J686" s="6">
        <v>405.36</v>
      </c>
      <c r="K686" s="6">
        <v>0</v>
      </c>
      <c r="L686" s="6">
        <v>0</v>
      </c>
      <c r="M686" s="6" t="s">
        <v>337</v>
      </c>
    </row>
    <row r="687" spans="1:13" ht="201.75" customHeight="1" x14ac:dyDescent="0.25">
      <c r="A687" s="20"/>
      <c r="B687" s="64"/>
      <c r="C687" s="64"/>
      <c r="D687" s="6" t="s">
        <v>318</v>
      </c>
      <c r="E687" s="38">
        <v>410.2</v>
      </c>
      <c r="F687" s="38">
        <v>547.58799999999997</v>
      </c>
      <c r="G687" s="6">
        <v>0</v>
      </c>
      <c r="H687" s="6">
        <v>0</v>
      </c>
      <c r="I687" s="6">
        <v>410.2</v>
      </c>
      <c r="J687" s="117">
        <v>547.58799999999997</v>
      </c>
      <c r="K687" s="6">
        <v>0</v>
      </c>
      <c r="L687" s="6">
        <v>0</v>
      </c>
      <c r="M687" s="6" t="s">
        <v>381</v>
      </c>
    </row>
    <row r="688" spans="1:13" x14ac:dyDescent="0.25">
      <c r="A688" s="14" t="s">
        <v>21</v>
      </c>
      <c r="B688" s="53" t="s">
        <v>314</v>
      </c>
      <c r="C688" s="53" t="s">
        <v>43</v>
      </c>
      <c r="D688" s="24" t="s">
        <v>16</v>
      </c>
      <c r="E688" s="88">
        <f>E689+E690+E691+E692</f>
        <v>3194.8</v>
      </c>
      <c r="F688" s="88">
        <f t="shared" ref="F688:L688" si="199">F689+F690+F691+F692</f>
        <v>3644.6000000000004</v>
      </c>
      <c r="G688" s="88">
        <f t="shared" si="199"/>
        <v>0</v>
      </c>
      <c r="H688" s="88">
        <f t="shared" si="199"/>
        <v>0</v>
      </c>
      <c r="I688" s="88">
        <f t="shared" si="199"/>
        <v>3194.8</v>
      </c>
      <c r="J688" s="88">
        <f t="shared" si="199"/>
        <v>3644.6000000000004</v>
      </c>
      <c r="K688" s="88">
        <f t="shared" si="199"/>
        <v>0</v>
      </c>
      <c r="L688" s="88">
        <f t="shared" si="199"/>
        <v>0</v>
      </c>
      <c r="M688" s="4"/>
    </row>
    <row r="689" spans="1:14" x14ac:dyDescent="0.25">
      <c r="A689" s="18"/>
      <c r="B689" s="63"/>
      <c r="C689" s="63"/>
      <c r="D689" s="6" t="s">
        <v>315</v>
      </c>
      <c r="E689" s="38">
        <v>0</v>
      </c>
      <c r="F689" s="38">
        <v>0</v>
      </c>
      <c r="G689" s="6">
        <v>0</v>
      </c>
      <c r="H689" s="6">
        <v>0</v>
      </c>
      <c r="I689" s="6">
        <v>0</v>
      </c>
      <c r="J689" s="6">
        <v>0</v>
      </c>
      <c r="K689" s="6">
        <v>0</v>
      </c>
      <c r="L689" s="6">
        <v>0</v>
      </c>
      <c r="M689" s="4"/>
    </row>
    <row r="690" spans="1:14" ht="30" x14ac:dyDescent="0.25">
      <c r="A690" s="18"/>
      <c r="B690" s="63"/>
      <c r="C690" s="63"/>
      <c r="D690" s="6" t="s">
        <v>242</v>
      </c>
      <c r="E690" s="38">
        <v>0</v>
      </c>
      <c r="F690" s="38">
        <v>0</v>
      </c>
      <c r="G690" s="6">
        <v>0</v>
      </c>
      <c r="H690" s="6">
        <v>0</v>
      </c>
      <c r="I690" s="6">
        <v>0</v>
      </c>
      <c r="J690" s="6">
        <v>0</v>
      </c>
      <c r="K690" s="6">
        <v>0</v>
      </c>
      <c r="L690" s="6">
        <v>0</v>
      </c>
      <c r="M690" s="4" t="s">
        <v>316</v>
      </c>
    </row>
    <row r="691" spans="1:14" ht="55.5" customHeight="1" x14ac:dyDescent="0.25">
      <c r="A691" s="18"/>
      <c r="B691" s="63"/>
      <c r="C691" s="63"/>
      <c r="D691" s="6" t="s">
        <v>243</v>
      </c>
      <c r="E691" s="38">
        <v>1880.9</v>
      </c>
      <c r="F691" s="38">
        <v>2209.4</v>
      </c>
      <c r="G691" s="6">
        <v>0</v>
      </c>
      <c r="H691" s="6">
        <v>0</v>
      </c>
      <c r="I691" s="6">
        <v>1880.9</v>
      </c>
      <c r="J691" s="6">
        <v>2209.4</v>
      </c>
      <c r="K691" s="6">
        <v>0</v>
      </c>
      <c r="L691" s="6">
        <v>0</v>
      </c>
      <c r="M691" s="4" t="s">
        <v>316</v>
      </c>
    </row>
    <row r="692" spans="1:14" ht="65.25" customHeight="1" x14ac:dyDescent="0.25">
      <c r="A692" s="20"/>
      <c r="B692" s="64"/>
      <c r="C692" s="64"/>
      <c r="D692" s="6" t="s">
        <v>318</v>
      </c>
      <c r="E692" s="38">
        <v>1313.9</v>
      </c>
      <c r="F692" s="38">
        <v>1435.2</v>
      </c>
      <c r="G692" s="6">
        <v>0</v>
      </c>
      <c r="H692" s="6">
        <v>0</v>
      </c>
      <c r="I692" s="6">
        <v>1313.9</v>
      </c>
      <c r="J692" s="6">
        <v>1435.2</v>
      </c>
      <c r="K692" s="6">
        <v>0</v>
      </c>
      <c r="L692" s="6">
        <v>0</v>
      </c>
      <c r="M692" s="4" t="s">
        <v>316</v>
      </c>
    </row>
    <row r="693" spans="1:14" ht="28.5" x14ac:dyDescent="0.25">
      <c r="A693" s="14"/>
      <c r="B693" s="58" t="s">
        <v>260</v>
      </c>
      <c r="C693" s="63"/>
      <c r="D693" s="128" t="s">
        <v>214</v>
      </c>
      <c r="E693" s="88">
        <f>E668+E673+E678+E683+E688</f>
        <v>49319.7</v>
      </c>
      <c r="F693" s="88">
        <f t="shared" ref="F693:L693" si="200">F668+F673+F678+F683+F688</f>
        <v>6621.8080000000009</v>
      </c>
      <c r="G693" s="88">
        <f t="shared" si="200"/>
        <v>43870</v>
      </c>
      <c r="H693" s="88">
        <f t="shared" si="200"/>
        <v>0</v>
      </c>
      <c r="I693" s="88">
        <f t="shared" si="200"/>
        <v>5449.7000000000007</v>
      </c>
      <c r="J693" s="88">
        <f t="shared" si="200"/>
        <v>6621.8080000000009</v>
      </c>
      <c r="K693" s="88">
        <f t="shared" si="200"/>
        <v>0</v>
      </c>
      <c r="L693" s="88">
        <f t="shared" si="200"/>
        <v>0</v>
      </c>
      <c r="M693" s="51"/>
    </row>
    <row r="694" spans="1:14" ht="31.5" customHeight="1" x14ac:dyDescent="0.25">
      <c r="A694" s="18"/>
      <c r="B694" s="129"/>
      <c r="C694" s="63"/>
      <c r="D694" s="128" t="s">
        <v>12</v>
      </c>
      <c r="E694" s="88">
        <f t="shared" ref="E694:L697" si="201">E669+E674+E679+E684+E689</f>
        <v>44676.1</v>
      </c>
      <c r="F694" s="88">
        <f t="shared" si="201"/>
        <v>1397.76</v>
      </c>
      <c r="G694" s="88">
        <f t="shared" si="201"/>
        <v>43870</v>
      </c>
      <c r="H694" s="88">
        <f t="shared" si="201"/>
        <v>0</v>
      </c>
      <c r="I694" s="88">
        <f t="shared" si="201"/>
        <v>806.1</v>
      </c>
      <c r="J694" s="88">
        <f t="shared" si="201"/>
        <v>1397.76</v>
      </c>
      <c r="K694" s="88">
        <f t="shared" si="201"/>
        <v>0</v>
      </c>
      <c r="L694" s="88">
        <f t="shared" si="201"/>
        <v>0</v>
      </c>
      <c r="M694" s="51"/>
    </row>
    <row r="695" spans="1:14" ht="28.5" x14ac:dyDescent="0.25">
      <c r="A695" s="18"/>
      <c r="B695" s="129"/>
      <c r="C695" s="63"/>
      <c r="D695" s="24" t="s">
        <v>9</v>
      </c>
      <c r="E695" s="88">
        <f t="shared" si="201"/>
        <v>572.4</v>
      </c>
      <c r="F695" s="88">
        <f t="shared" si="201"/>
        <v>573.29999999999995</v>
      </c>
      <c r="G695" s="88">
        <f t="shared" si="201"/>
        <v>0</v>
      </c>
      <c r="H695" s="88">
        <f t="shared" si="201"/>
        <v>0</v>
      </c>
      <c r="I695" s="88">
        <f t="shared" si="201"/>
        <v>572.4</v>
      </c>
      <c r="J695" s="88">
        <f t="shared" si="201"/>
        <v>573.29999999999995</v>
      </c>
      <c r="K695" s="88">
        <f t="shared" si="201"/>
        <v>0</v>
      </c>
      <c r="L695" s="88">
        <f t="shared" si="201"/>
        <v>0</v>
      </c>
      <c r="M695" s="51"/>
    </row>
    <row r="696" spans="1:14" ht="28.5" x14ac:dyDescent="0.25">
      <c r="A696" s="18"/>
      <c r="B696" s="129"/>
      <c r="C696" s="63"/>
      <c r="D696" s="24" t="s">
        <v>82</v>
      </c>
      <c r="E696" s="88">
        <f t="shared" si="201"/>
        <v>2315.1</v>
      </c>
      <c r="F696" s="88">
        <f t="shared" si="201"/>
        <v>2638.76</v>
      </c>
      <c r="G696" s="88">
        <f t="shared" si="201"/>
        <v>0</v>
      </c>
      <c r="H696" s="88">
        <f t="shared" si="201"/>
        <v>0</v>
      </c>
      <c r="I696" s="88">
        <f t="shared" si="201"/>
        <v>2315.1</v>
      </c>
      <c r="J696" s="88">
        <f t="shared" si="201"/>
        <v>2638.76</v>
      </c>
      <c r="K696" s="88">
        <f t="shared" si="201"/>
        <v>0</v>
      </c>
      <c r="L696" s="88">
        <f t="shared" si="201"/>
        <v>0</v>
      </c>
      <c r="M696" s="51"/>
    </row>
    <row r="697" spans="1:14" ht="28.5" x14ac:dyDescent="0.25">
      <c r="A697" s="20"/>
      <c r="B697" s="130"/>
      <c r="C697" s="64"/>
      <c r="D697" s="24" t="s">
        <v>318</v>
      </c>
      <c r="E697" s="88">
        <f t="shared" si="201"/>
        <v>1756.1000000000001</v>
      </c>
      <c r="F697" s="88">
        <f t="shared" si="201"/>
        <v>2011.9880000000001</v>
      </c>
      <c r="G697" s="88">
        <f t="shared" si="201"/>
        <v>0</v>
      </c>
      <c r="H697" s="88">
        <f t="shared" si="201"/>
        <v>0</v>
      </c>
      <c r="I697" s="88">
        <f t="shared" si="201"/>
        <v>1756.1000000000001</v>
      </c>
      <c r="J697" s="88">
        <f t="shared" si="201"/>
        <v>2011.9880000000001</v>
      </c>
      <c r="K697" s="88">
        <f t="shared" si="201"/>
        <v>0</v>
      </c>
      <c r="L697" s="88">
        <f t="shared" si="201"/>
        <v>0</v>
      </c>
      <c r="M697" s="51"/>
    </row>
    <row r="698" spans="1:14" ht="28.5" x14ac:dyDescent="0.25">
      <c r="A698" s="14"/>
      <c r="B698" s="58" t="s">
        <v>262</v>
      </c>
      <c r="C698" s="53"/>
      <c r="D698" s="128" t="s">
        <v>214</v>
      </c>
      <c r="E698" s="88">
        <f t="shared" ref="E698:L701" si="202">E31+E118+E169+E275+E281+E298+E324+E476+E492+E537+E563+E594+E600+E662+E693</f>
        <v>2206611.0010000002</v>
      </c>
      <c r="F698" s="88">
        <f t="shared" si="202"/>
        <v>1236794.537</v>
      </c>
      <c r="G698" s="88">
        <f t="shared" si="202"/>
        <v>1541523.4210000003</v>
      </c>
      <c r="H698" s="88">
        <f t="shared" si="202"/>
        <v>521372.72600000002</v>
      </c>
      <c r="I698" s="88">
        <f t="shared" si="202"/>
        <v>490228.21200000006</v>
      </c>
      <c r="J698" s="88">
        <f t="shared" si="202"/>
        <v>343075.57900000003</v>
      </c>
      <c r="K698" s="88">
        <f t="shared" si="202"/>
        <v>175199.25</v>
      </c>
      <c r="L698" s="88">
        <f t="shared" si="202"/>
        <v>322636.34999999998</v>
      </c>
      <c r="M698" s="38"/>
      <c r="N698" s="131"/>
    </row>
    <row r="699" spans="1:14" ht="39" customHeight="1" x14ac:dyDescent="0.25">
      <c r="A699" s="18"/>
      <c r="B699" s="129"/>
      <c r="C699" s="63"/>
      <c r="D699" s="128" t="s">
        <v>12</v>
      </c>
      <c r="E699" s="88">
        <f t="shared" si="202"/>
        <v>347884.95899999992</v>
      </c>
      <c r="F699" s="88">
        <f t="shared" si="202"/>
        <v>238162.13999999998</v>
      </c>
      <c r="G699" s="88">
        <f t="shared" si="202"/>
        <v>247066.59600000002</v>
      </c>
      <c r="H699" s="88">
        <f t="shared" si="202"/>
        <v>160311.94699999999</v>
      </c>
      <c r="I699" s="88">
        <f t="shared" si="202"/>
        <v>57425.232999999993</v>
      </c>
      <c r="J699" s="88">
        <f t="shared" si="202"/>
        <v>47395.893000000004</v>
      </c>
      <c r="K699" s="88">
        <f t="shared" si="202"/>
        <v>43732.9</v>
      </c>
      <c r="L699" s="88">
        <f t="shared" si="202"/>
        <v>30436.9</v>
      </c>
      <c r="M699" s="38"/>
      <c r="N699" s="131"/>
    </row>
    <row r="700" spans="1:14" ht="28.5" x14ac:dyDescent="0.25">
      <c r="A700" s="18"/>
      <c r="B700" s="129"/>
      <c r="C700" s="63"/>
      <c r="D700" s="24" t="s">
        <v>9</v>
      </c>
      <c r="E700" s="88">
        <f t="shared" si="202"/>
        <v>787265.24600000004</v>
      </c>
      <c r="F700" s="88">
        <f t="shared" si="202"/>
        <v>348788.20699999994</v>
      </c>
      <c r="G700" s="88">
        <f t="shared" si="202"/>
        <v>607298.78599999996</v>
      </c>
      <c r="H700" s="88">
        <f t="shared" si="202"/>
        <v>226896.71699999995</v>
      </c>
      <c r="I700" s="88">
        <f t="shared" si="202"/>
        <v>147472.46</v>
      </c>
      <c r="J700" s="88">
        <f t="shared" si="202"/>
        <v>63445.390000000014</v>
      </c>
      <c r="K700" s="88">
        <f t="shared" si="202"/>
        <v>32494</v>
      </c>
      <c r="L700" s="88">
        <f t="shared" si="202"/>
        <v>8938.1</v>
      </c>
      <c r="M700" s="38"/>
      <c r="N700" s="131"/>
    </row>
    <row r="701" spans="1:14" ht="28.5" x14ac:dyDescent="0.25">
      <c r="A701" s="18"/>
      <c r="B701" s="129"/>
      <c r="C701" s="63"/>
      <c r="D701" s="24" t="s">
        <v>82</v>
      </c>
      <c r="E701" s="88">
        <f t="shared" si="202"/>
        <v>279726.25</v>
      </c>
      <c r="F701" s="88">
        <f t="shared" si="202"/>
        <v>313195.00099999999</v>
      </c>
      <c r="G701" s="88">
        <f t="shared" si="202"/>
        <v>101631.29300000001</v>
      </c>
      <c r="H701" s="88">
        <f t="shared" si="202"/>
        <v>69641.282999999996</v>
      </c>
      <c r="I701" s="88">
        <f t="shared" si="202"/>
        <v>126828.719</v>
      </c>
      <c r="J701" s="88">
        <f t="shared" si="202"/>
        <v>116482.886</v>
      </c>
      <c r="K701" s="88">
        <f t="shared" si="202"/>
        <v>51266.35</v>
      </c>
      <c r="L701" s="88">
        <f t="shared" si="202"/>
        <v>126886.35</v>
      </c>
      <c r="M701" s="38"/>
    </row>
    <row r="702" spans="1:14" ht="28.5" x14ac:dyDescent="0.25">
      <c r="A702" s="20"/>
      <c r="B702" s="130"/>
      <c r="C702" s="64"/>
      <c r="D702" s="24" t="s">
        <v>318</v>
      </c>
      <c r="E702" s="88">
        <f>E35+E122+E173+E279+E285+E286+E302+E328+E480+E496+E541+E567+E598+E604+E610+E666+E697</f>
        <v>794666.14600000007</v>
      </c>
      <c r="F702" s="88">
        <f t="shared" ref="F702:L702" si="203">F35+F122+F173+F279+F285+F286+F302+F328+F480+F496+F541+F567+F598+F604+F610+F666+F697</f>
        <v>344587.78899999999</v>
      </c>
      <c r="G702" s="88">
        <f t="shared" si="203"/>
        <v>583588.54599999997</v>
      </c>
      <c r="H702" s="88">
        <f t="shared" si="203"/>
        <v>62619.579000000005</v>
      </c>
      <c r="I702" s="88">
        <f t="shared" si="203"/>
        <v>163371.6</v>
      </c>
      <c r="J702" s="88">
        <f t="shared" si="203"/>
        <v>125593.21</v>
      </c>
      <c r="K702" s="88">
        <f t="shared" si="203"/>
        <v>47706</v>
      </c>
      <c r="L702" s="88">
        <f t="shared" si="203"/>
        <v>156375</v>
      </c>
      <c r="M702" s="38"/>
    </row>
    <row r="703" spans="1:14" x14ac:dyDescent="0.25">
      <c r="A703" s="3"/>
      <c r="B703" s="132"/>
      <c r="C703" s="133"/>
      <c r="D703" s="134"/>
      <c r="E703" s="135"/>
      <c r="F703" s="135"/>
      <c r="G703" s="135"/>
      <c r="H703" s="135"/>
      <c r="I703" s="135"/>
      <c r="J703" s="135"/>
      <c r="K703" s="135"/>
      <c r="L703" s="135"/>
      <c r="M703" s="136"/>
    </row>
    <row r="705" spans="2:10" x14ac:dyDescent="0.25">
      <c r="B705" s="9" t="s">
        <v>201</v>
      </c>
      <c r="C705" s="9"/>
      <c r="D705" s="9"/>
      <c r="E705" s="9"/>
      <c r="F705" s="9"/>
      <c r="G705" s="9" t="s">
        <v>283</v>
      </c>
      <c r="H705" s="9"/>
      <c r="I705" s="9" t="s">
        <v>374</v>
      </c>
      <c r="J705" s="9"/>
    </row>
  </sheetData>
  <mergeCells count="394">
    <mergeCell ref="B210:B214"/>
    <mergeCell ref="C210:C214"/>
    <mergeCell ref="A190:A194"/>
    <mergeCell ref="B190:B194"/>
    <mergeCell ref="M191:M192"/>
    <mergeCell ref="C139:C143"/>
    <mergeCell ref="A123:M123"/>
    <mergeCell ref="A164:A168"/>
    <mergeCell ref="B164:B168"/>
    <mergeCell ref="C164:C168"/>
    <mergeCell ref="B149:B153"/>
    <mergeCell ref="C149:C153"/>
    <mergeCell ref="A149:A153"/>
    <mergeCell ref="A159:A163"/>
    <mergeCell ref="B159:B163"/>
    <mergeCell ref="C159:C163"/>
    <mergeCell ref="B154:B158"/>
    <mergeCell ref="A154:A158"/>
    <mergeCell ref="C154:C158"/>
    <mergeCell ref="B129:B133"/>
    <mergeCell ref="C190:C194"/>
    <mergeCell ref="B134:B138"/>
    <mergeCell ref="C134:C138"/>
    <mergeCell ref="A134:A138"/>
    <mergeCell ref="A280:M280"/>
    <mergeCell ref="A293:A297"/>
    <mergeCell ref="B293:B297"/>
    <mergeCell ref="C281:C285"/>
    <mergeCell ref="B281:B286"/>
    <mergeCell ref="A281:A286"/>
    <mergeCell ref="C347:C351"/>
    <mergeCell ref="B347:B354"/>
    <mergeCell ref="A446:A450"/>
    <mergeCell ref="B446:B450"/>
    <mergeCell ref="C446:C450"/>
    <mergeCell ref="M449:M450"/>
    <mergeCell ref="B688:B692"/>
    <mergeCell ref="C693:C697"/>
    <mergeCell ref="B693:B697"/>
    <mergeCell ref="G705:H705"/>
    <mergeCell ref="C376:C380"/>
    <mergeCell ref="A376:A395"/>
    <mergeCell ref="B376:B395"/>
    <mergeCell ref="C436:C440"/>
    <mergeCell ref="B416:B445"/>
    <mergeCell ref="A416:A445"/>
    <mergeCell ref="A461:A465"/>
    <mergeCell ref="B461:B465"/>
    <mergeCell ref="C461:C465"/>
    <mergeCell ref="B396:B415"/>
    <mergeCell ref="A396:A415"/>
    <mergeCell ref="C406:C410"/>
    <mergeCell ref="C381:C385"/>
    <mergeCell ref="C391:C395"/>
    <mergeCell ref="C531:C533"/>
    <mergeCell ref="C534:C536"/>
    <mergeCell ref="A492:A496"/>
    <mergeCell ref="B492:B496"/>
    <mergeCell ref="C492:C496"/>
    <mergeCell ref="A451:A455"/>
    <mergeCell ref="A563:A567"/>
    <mergeCell ref="C352:C356"/>
    <mergeCell ref="C401:C405"/>
    <mergeCell ref="A698:A702"/>
    <mergeCell ref="B698:B702"/>
    <mergeCell ref="C698:C702"/>
    <mergeCell ref="A667:M667"/>
    <mergeCell ref="A668:A672"/>
    <mergeCell ref="B668:B672"/>
    <mergeCell ref="C668:C672"/>
    <mergeCell ref="M668:M672"/>
    <mergeCell ref="A673:A677"/>
    <mergeCell ref="B673:B677"/>
    <mergeCell ref="C673:C677"/>
    <mergeCell ref="M673:M677"/>
    <mergeCell ref="A678:A682"/>
    <mergeCell ref="B678:B682"/>
    <mergeCell ref="C678:C682"/>
    <mergeCell ref="M678:M682"/>
    <mergeCell ref="A693:A697"/>
    <mergeCell ref="A683:A687"/>
    <mergeCell ref="B683:B687"/>
    <mergeCell ref="C683:C687"/>
    <mergeCell ref="A688:A692"/>
    <mergeCell ref="C558:C562"/>
    <mergeCell ref="A543:A547"/>
    <mergeCell ref="A548:A552"/>
    <mergeCell ref="B543:B547"/>
    <mergeCell ref="C543:C547"/>
    <mergeCell ref="B548:B552"/>
    <mergeCell ref="C548:C552"/>
    <mergeCell ref="A553:A557"/>
    <mergeCell ref="B553:B557"/>
    <mergeCell ref="C662:C666"/>
    <mergeCell ref="C652:C656"/>
    <mergeCell ref="A606:A610"/>
    <mergeCell ref="C647:C651"/>
    <mergeCell ref="B606:B610"/>
    <mergeCell ref="C606:C610"/>
    <mergeCell ref="A611:M611"/>
    <mergeCell ref="C642:C646"/>
    <mergeCell ref="C632:C636"/>
    <mergeCell ref="M632:M636"/>
    <mergeCell ref="C637:C641"/>
    <mergeCell ref="C627:C631"/>
    <mergeCell ref="M627:M631"/>
    <mergeCell ref="M623:M626"/>
    <mergeCell ref="A612:A661"/>
    <mergeCell ref="B612:B661"/>
    <mergeCell ref="C657:C661"/>
    <mergeCell ref="C612:C616"/>
    <mergeCell ref="C617:C621"/>
    <mergeCell ref="A144:A148"/>
    <mergeCell ref="B144:B148"/>
    <mergeCell ref="C144:C148"/>
    <mergeCell ref="A139:A143"/>
    <mergeCell ref="B139:B143"/>
    <mergeCell ref="B124:B128"/>
    <mergeCell ref="C129:C133"/>
    <mergeCell ref="A124:A128"/>
    <mergeCell ref="C124:C128"/>
    <mergeCell ref="A129:A133"/>
    <mergeCell ref="M97:M101"/>
    <mergeCell ref="A102:A112"/>
    <mergeCell ref="B106:C106"/>
    <mergeCell ref="A97:A101"/>
    <mergeCell ref="B97:B101"/>
    <mergeCell ref="C97:C101"/>
    <mergeCell ref="B102:B105"/>
    <mergeCell ref="C102:C105"/>
    <mergeCell ref="A113:A117"/>
    <mergeCell ref="B113:B117"/>
    <mergeCell ref="C113:C117"/>
    <mergeCell ref="M11:M15"/>
    <mergeCell ref="B16:B20"/>
    <mergeCell ref="C16:C20"/>
    <mergeCell ref="A36:M36"/>
    <mergeCell ref="C31:C35"/>
    <mergeCell ref="B31:B35"/>
    <mergeCell ref="A31:A35"/>
    <mergeCell ref="A67:A71"/>
    <mergeCell ref="B67:B71"/>
    <mergeCell ref="A42:A46"/>
    <mergeCell ref="B42:B46"/>
    <mergeCell ref="C42:C46"/>
    <mergeCell ref="A47:A51"/>
    <mergeCell ref="C47:C51"/>
    <mergeCell ref="A52:A56"/>
    <mergeCell ref="C67:C71"/>
    <mergeCell ref="A26:A30"/>
    <mergeCell ref="B26:B30"/>
    <mergeCell ref="C26:C30"/>
    <mergeCell ref="B21:B25"/>
    <mergeCell ref="B62:B66"/>
    <mergeCell ref="C62:C66"/>
    <mergeCell ref="B37:B41"/>
    <mergeCell ref="A37:A41"/>
    <mergeCell ref="A118:A122"/>
    <mergeCell ref="B77:B81"/>
    <mergeCell ref="C77:C81"/>
    <mergeCell ref="A77:A81"/>
    <mergeCell ref="A92:A96"/>
    <mergeCell ref="B92:B96"/>
    <mergeCell ref="C92:C96"/>
    <mergeCell ref="A72:A76"/>
    <mergeCell ref="B72:B76"/>
    <mergeCell ref="C72:C76"/>
    <mergeCell ref="B118:B122"/>
    <mergeCell ref="C118:C122"/>
    <mergeCell ref="A82:A86"/>
    <mergeCell ref="B82:B86"/>
    <mergeCell ref="C82:C86"/>
    <mergeCell ref="A87:A91"/>
    <mergeCell ref="B87:B91"/>
    <mergeCell ref="C87:C91"/>
    <mergeCell ref="A16:A20"/>
    <mergeCell ref="C21:C25"/>
    <mergeCell ref="A57:A61"/>
    <mergeCell ref="B57:B61"/>
    <mergeCell ref="C57:C61"/>
    <mergeCell ref="A62:A66"/>
    <mergeCell ref="C37:C41"/>
    <mergeCell ref="B52:B56"/>
    <mergeCell ref="B47:B51"/>
    <mergeCell ref="C52:C56"/>
    <mergeCell ref="A195:A199"/>
    <mergeCell ref="B195:B199"/>
    <mergeCell ref="C195:C199"/>
    <mergeCell ref="A205:A209"/>
    <mergeCell ref="B205:B209"/>
    <mergeCell ref="C205:C209"/>
    <mergeCell ref="A210:A214"/>
    <mergeCell ref="A3:M3"/>
    <mergeCell ref="G7:H7"/>
    <mergeCell ref="I7:J7"/>
    <mergeCell ref="K7:L7"/>
    <mergeCell ref="C5:C8"/>
    <mergeCell ref="A5:A8"/>
    <mergeCell ref="B5:B8"/>
    <mergeCell ref="E5:L5"/>
    <mergeCell ref="G6:L6"/>
    <mergeCell ref="E6:F7"/>
    <mergeCell ref="M5:M8"/>
    <mergeCell ref="D5:D8"/>
    <mergeCell ref="A10:M10"/>
    <mergeCell ref="A11:A15"/>
    <mergeCell ref="B11:B15"/>
    <mergeCell ref="A21:A25"/>
    <mergeCell ref="C11:C15"/>
    <mergeCell ref="C250:C254"/>
    <mergeCell ref="A255:A259"/>
    <mergeCell ref="B255:B259"/>
    <mergeCell ref="C255:C259"/>
    <mergeCell ref="B215:B219"/>
    <mergeCell ref="C235:C239"/>
    <mergeCell ref="A235:A239"/>
    <mergeCell ref="A215:A219"/>
    <mergeCell ref="A169:A173"/>
    <mergeCell ref="A180:A184"/>
    <mergeCell ref="B180:B184"/>
    <mergeCell ref="C180:C184"/>
    <mergeCell ref="A185:A189"/>
    <mergeCell ref="B169:B173"/>
    <mergeCell ref="C169:C173"/>
    <mergeCell ref="A174:M174"/>
    <mergeCell ref="B185:B189"/>
    <mergeCell ref="C185:C189"/>
    <mergeCell ref="A175:A179"/>
    <mergeCell ref="B175:B179"/>
    <mergeCell ref="C175:C179"/>
    <mergeCell ref="A200:A204"/>
    <mergeCell ref="B200:B204"/>
    <mergeCell ref="C200:C204"/>
    <mergeCell ref="C215:C219"/>
    <mergeCell ref="A220:A224"/>
    <mergeCell ref="B220:B224"/>
    <mergeCell ref="C220:C224"/>
    <mergeCell ref="A240:A244"/>
    <mergeCell ref="B240:B244"/>
    <mergeCell ref="C240:C244"/>
    <mergeCell ref="A245:A249"/>
    <mergeCell ref="B245:B249"/>
    <mergeCell ref="C245:C249"/>
    <mergeCell ref="B662:B666"/>
    <mergeCell ref="A662:A666"/>
    <mergeCell ref="A497:M497"/>
    <mergeCell ref="A498:A500"/>
    <mergeCell ref="B498:B500"/>
    <mergeCell ref="A504:A506"/>
    <mergeCell ref="B504:B506"/>
    <mergeCell ref="A487:A491"/>
    <mergeCell ref="C487:C491"/>
    <mergeCell ref="B487:B491"/>
    <mergeCell ref="C510:C512"/>
    <mergeCell ref="C513:C515"/>
    <mergeCell ref="C553:C557"/>
    <mergeCell ref="A579:A583"/>
    <mergeCell ref="C569:C598"/>
    <mergeCell ref="B574:B578"/>
    <mergeCell ref="M570:M573"/>
    <mergeCell ref="M594:M598"/>
    <mergeCell ref="M589:M593"/>
    <mergeCell ref="A589:A593"/>
    <mergeCell ref="B589:B593"/>
    <mergeCell ref="C563:C567"/>
    <mergeCell ref="B563:B567"/>
    <mergeCell ref="M575:M577"/>
    <mergeCell ref="C622:C626"/>
    <mergeCell ref="M319:M323"/>
    <mergeCell ref="C339:C342"/>
    <mergeCell ref="A331:A346"/>
    <mergeCell ref="B331:B346"/>
    <mergeCell ref="C331:C334"/>
    <mergeCell ref="C324:C328"/>
    <mergeCell ref="M324:M328"/>
    <mergeCell ref="A329:M329"/>
    <mergeCell ref="C319:C323"/>
    <mergeCell ref="A330:M330"/>
    <mergeCell ref="A542:M542"/>
    <mergeCell ref="A599:M599"/>
    <mergeCell ref="A600:A604"/>
    <mergeCell ref="B600:B604"/>
    <mergeCell ref="C600:C604"/>
    <mergeCell ref="A605:M605"/>
    <mergeCell ref="A594:A598"/>
    <mergeCell ref="A558:A562"/>
    <mergeCell ref="B558:B562"/>
    <mergeCell ref="B579:B583"/>
    <mergeCell ref="B594:B598"/>
    <mergeCell ref="A584:A588"/>
    <mergeCell ref="B584:B588"/>
    <mergeCell ref="C343:C346"/>
    <mergeCell ref="C357:C361"/>
    <mergeCell ref="A287:M287"/>
    <mergeCell ref="A288:A292"/>
    <mergeCell ref="A298:A302"/>
    <mergeCell ref="A303:M303"/>
    <mergeCell ref="B705:F705"/>
    <mergeCell ref="I705:J705"/>
    <mergeCell ref="C411:C415"/>
    <mergeCell ref="C421:C425"/>
    <mergeCell ref="C426:C430"/>
    <mergeCell ref="C431:C435"/>
    <mergeCell ref="C441:C445"/>
    <mergeCell ref="A568:M568"/>
    <mergeCell ref="A569:A573"/>
    <mergeCell ref="B569:B573"/>
    <mergeCell ref="A574:A578"/>
    <mergeCell ref="M580:M583"/>
    <mergeCell ref="C516:C518"/>
    <mergeCell ref="C519:C521"/>
    <mergeCell ref="C522:C524"/>
    <mergeCell ref="C525:C527"/>
    <mergeCell ref="C528:C530"/>
    <mergeCell ref="C688:C692"/>
    <mergeCell ref="B537:B541"/>
    <mergeCell ref="B288:B292"/>
    <mergeCell ref="B298:B302"/>
    <mergeCell ref="C288:C302"/>
    <mergeCell ref="C335:C338"/>
    <mergeCell ref="C476:C480"/>
    <mergeCell ref="C416:C420"/>
    <mergeCell ref="A375:M375"/>
    <mergeCell ref="B370:B374"/>
    <mergeCell ref="C370:C374"/>
    <mergeCell ref="A510:A536"/>
    <mergeCell ref="B510:B536"/>
    <mergeCell ref="A537:A541"/>
    <mergeCell ref="C396:C400"/>
    <mergeCell ref="C498:C500"/>
    <mergeCell ref="C304:C308"/>
    <mergeCell ref="A324:A328"/>
    <mergeCell ref="B324:B328"/>
    <mergeCell ref="A370:A374"/>
    <mergeCell ref="A366:A369"/>
    <mergeCell ref="B366:B369"/>
    <mergeCell ref="C366:C369"/>
    <mergeCell ref="B304:B323"/>
    <mergeCell ref="A304:A323"/>
    <mergeCell ref="M268:M269"/>
    <mergeCell ref="C314:C318"/>
    <mergeCell ref="C309:C313"/>
    <mergeCell ref="A275:A279"/>
    <mergeCell ref="B275:B279"/>
    <mergeCell ref="C275:C279"/>
    <mergeCell ref="A225:A229"/>
    <mergeCell ref="B225:B229"/>
    <mergeCell ref="C225:C229"/>
    <mergeCell ref="A230:A234"/>
    <mergeCell ref="B230:B234"/>
    <mergeCell ref="C230:C234"/>
    <mergeCell ref="B235:B239"/>
    <mergeCell ref="A265:A269"/>
    <mergeCell ref="B265:B269"/>
    <mergeCell ref="C265:C269"/>
    <mergeCell ref="A270:A274"/>
    <mergeCell ref="B270:B274"/>
    <mergeCell ref="C270:C274"/>
    <mergeCell ref="A260:A264"/>
    <mergeCell ref="B260:B264"/>
    <mergeCell ref="C260:C264"/>
    <mergeCell ref="A250:A254"/>
    <mergeCell ref="B250:B254"/>
    <mergeCell ref="A347:A354"/>
    <mergeCell ref="A482:A486"/>
    <mergeCell ref="B482:B486"/>
    <mergeCell ref="C482:C486"/>
    <mergeCell ref="C386:C390"/>
    <mergeCell ref="A466:A470"/>
    <mergeCell ref="B466:B470"/>
    <mergeCell ref="C466:C470"/>
    <mergeCell ref="A476:A480"/>
    <mergeCell ref="B476:B480"/>
    <mergeCell ref="A362:A365"/>
    <mergeCell ref="B362:B365"/>
    <mergeCell ref="C362:C365"/>
    <mergeCell ref="A471:A475"/>
    <mergeCell ref="B471:B475"/>
    <mergeCell ref="C471:C475"/>
    <mergeCell ref="A481:M481"/>
    <mergeCell ref="B451:B455"/>
    <mergeCell ref="C451:C455"/>
    <mergeCell ref="M454:M455"/>
    <mergeCell ref="A456:A460"/>
    <mergeCell ref="B456:B460"/>
    <mergeCell ref="C456:C460"/>
    <mergeCell ref="M459:M460"/>
    <mergeCell ref="C504:C506"/>
    <mergeCell ref="A507:A509"/>
    <mergeCell ref="B507:B509"/>
    <mergeCell ref="C507:C509"/>
    <mergeCell ref="A501:A503"/>
    <mergeCell ref="B501:B503"/>
    <mergeCell ref="C501:C503"/>
  </mergeCells>
  <pageMargins left="0.51181102362204722" right="0.51181102362204722" top="0.98425196850393704" bottom="0.43307086614173229" header="0.15748031496062992" footer="0.19685039370078741"/>
  <pageSetup paperSize="9" scale="63" fitToHeight="0" orientation="landscape" r:id="rId1"/>
  <rowBreaks count="1" manualBreakCount="1">
    <brk id="68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форма №1</vt:lpstr>
      <vt:lpstr>'форма №1'!Заголовки_для_печати</vt:lpstr>
      <vt:lpstr>'форма №1'!Область_печати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Никулин</dc:creator>
  <cp:lastModifiedBy>Анна М. Гречишникова</cp:lastModifiedBy>
  <cp:lastPrinted>2017-04-14T06:47:58Z</cp:lastPrinted>
  <dcterms:created xsi:type="dcterms:W3CDTF">2014-03-25T12:16:53Z</dcterms:created>
  <dcterms:modified xsi:type="dcterms:W3CDTF">2017-04-14T06:48:25Z</dcterms:modified>
</cp:coreProperties>
</file>