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12435" windowHeight="11580"/>
  </bookViews>
  <sheets>
    <sheet name="форма №1" sheetId="1" r:id="rId1"/>
    <sheet name="форма №2" sheetId="2" r:id="rId2"/>
    <sheet name="форма №3" sheetId="3" r:id="rId3"/>
  </sheets>
  <definedNames>
    <definedName name="_GoBack" localSheetId="2">'форма №3'!$I$3</definedName>
    <definedName name="_xlnm.Print_Titles" localSheetId="0">'форма №1'!$5:$9</definedName>
    <definedName name="_xlnm.Print_Titles" localSheetId="1">'форма №2'!$3:$3</definedName>
    <definedName name="_xlnm.Print_Titles" localSheetId="2">'форма №3'!$3:$4</definedName>
    <definedName name="_xlnm.Print_Area" localSheetId="0">'форма №1'!$A$1:$M$69</definedName>
  </definedNames>
  <calcPr calcId="145621"/>
</workbook>
</file>

<file path=xl/calcChain.xml><?xml version="1.0" encoding="utf-8"?>
<calcChain xmlns="http://schemas.openxmlformats.org/spreadsheetml/2006/main">
  <c r="E554" i="1" l="1"/>
  <c r="E555" i="1"/>
  <c r="E556" i="1"/>
  <c r="F549" i="1"/>
  <c r="G549" i="1"/>
  <c r="H549" i="1"/>
  <c r="I549" i="1"/>
  <c r="J549" i="1"/>
  <c r="K549" i="1"/>
  <c r="L549" i="1"/>
  <c r="F550" i="1"/>
  <c r="G550" i="1"/>
  <c r="H550" i="1"/>
  <c r="I550" i="1"/>
  <c r="J550" i="1"/>
  <c r="K550" i="1"/>
  <c r="L550" i="1"/>
  <c r="F551" i="1"/>
  <c r="G551" i="1"/>
  <c r="H551" i="1"/>
  <c r="I551" i="1"/>
  <c r="J551" i="1"/>
  <c r="K551" i="1"/>
  <c r="L551" i="1"/>
  <c r="F552" i="1"/>
  <c r="G552" i="1"/>
  <c r="H552" i="1"/>
  <c r="I552" i="1"/>
  <c r="J552" i="1"/>
  <c r="K552" i="1"/>
  <c r="L552" i="1"/>
  <c r="E550" i="1"/>
  <c r="E551" i="1"/>
  <c r="E552" i="1"/>
  <c r="E549" i="1"/>
  <c r="F545" i="1"/>
  <c r="G545" i="1"/>
  <c r="H545" i="1"/>
  <c r="I545" i="1"/>
  <c r="J545" i="1"/>
  <c r="K545" i="1"/>
  <c r="L545" i="1"/>
  <c r="E545" i="1"/>
  <c r="G424" i="1"/>
  <c r="H424" i="1"/>
  <c r="I424" i="1"/>
  <c r="J424" i="1"/>
  <c r="K424" i="1"/>
  <c r="L424" i="1"/>
  <c r="G425" i="1"/>
  <c r="H425" i="1"/>
  <c r="I425" i="1"/>
  <c r="J425" i="1"/>
  <c r="K425" i="1"/>
  <c r="L425" i="1"/>
  <c r="F79" i="1"/>
  <c r="G79" i="1"/>
  <c r="H79" i="1"/>
  <c r="I79" i="1"/>
  <c r="J79" i="1"/>
  <c r="K79" i="1"/>
  <c r="L79" i="1"/>
  <c r="E79" i="1"/>
  <c r="F59" i="1" l="1"/>
  <c r="F221" i="1" l="1"/>
  <c r="G221" i="1"/>
  <c r="H221" i="1"/>
  <c r="I221" i="1"/>
  <c r="J221" i="1"/>
  <c r="K221" i="1"/>
  <c r="L221" i="1"/>
  <c r="E221" i="1"/>
  <c r="F86" i="1"/>
  <c r="G86" i="1"/>
  <c r="H86" i="1"/>
  <c r="I86" i="1"/>
  <c r="J86" i="1"/>
  <c r="K86" i="1"/>
  <c r="L86" i="1"/>
  <c r="E86" i="1"/>
  <c r="L76" i="1"/>
  <c r="K76" i="1"/>
  <c r="J76" i="1"/>
  <c r="I76" i="1"/>
  <c r="H76" i="1"/>
  <c r="G76" i="1"/>
  <c r="F76" i="1"/>
  <c r="E76" i="1"/>
  <c r="F72" i="1" l="1"/>
  <c r="G72" i="1"/>
  <c r="H72" i="1"/>
  <c r="I72" i="1"/>
  <c r="J72" i="1"/>
  <c r="K72" i="1"/>
  <c r="L72" i="1"/>
  <c r="E74" i="1"/>
  <c r="E72" i="1" s="1"/>
  <c r="G68" i="1"/>
  <c r="H68" i="1"/>
  <c r="I68" i="1"/>
  <c r="J68" i="1"/>
  <c r="K68" i="1"/>
  <c r="L68" i="1"/>
  <c r="E69" i="1"/>
  <c r="G61" i="1"/>
  <c r="H61" i="1"/>
  <c r="I61" i="1"/>
  <c r="J61" i="1"/>
  <c r="K61" i="1"/>
  <c r="L61" i="1"/>
  <c r="G62" i="1"/>
  <c r="H62" i="1"/>
  <c r="I62" i="1"/>
  <c r="J62" i="1"/>
  <c r="K62" i="1"/>
  <c r="L62" i="1"/>
  <c r="G63" i="1"/>
  <c r="H63" i="1"/>
  <c r="I63" i="1"/>
  <c r="J63" i="1"/>
  <c r="K63" i="1"/>
  <c r="L63" i="1"/>
  <c r="E63" i="1"/>
  <c r="F70" i="1"/>
  <c r="E70" i="1"/>
  <c r="G64" i="1"/>
  <c r="G60" i="1" s="1"/>
  <c r="H64" i="1"/>
  <c r="H60" i="1" s="1"/>
  <c r="I64" i="1"/>
  <c r="J64" i="1"/>
  <c r="J60" i="1" s="1"/>
  <c r="K64" i="1"/>
  <c r="K60" i="1" s="1"/>
  <c r="L64" i="1"/>
  <c r="L60" i="1" s="1"/>
  <c r="F66" i="1"/>
  <c r="F62" i="1" s="1"/>
  <c r="E66" i="1"/>
  <c r="E62" i="1" s="1"/>
  <c r="F33" i="1"/>
  <c r="G33" i="1"/>
  <c r="G91" i="1" s="1"/>
  <c r="H33" i="1"/>
  <c r="H91" i="1" s="1"/>
  <c r="I33" i="1"/>
  <c r="I91" i="1" s="1"/>
  <c r="J33" i="1"/>
  <c r="J91" i="1" s="1"/>
  <c r="K33" i="1"/>
  <c r="K91" i="1" s="1"/>
  <c r="L33" i="1"/>
  <c r="L91" i="1" s="1"/>
  <c r="G34" i="1"/>
  <c r="G92" i="1" s="1"/>
  <c r="H34" i="1"/>
  <c r="H92" i="1" s="1"/>
  <c r="I34" i="1"/>
  <c r="I92" i="1" s="1"/>
  <c r="J34" i="1"/>
  <c r="J92" i="1" s="1"/>
  <c r="K34" i="1"/>
  <c r="K92" i="1" s="1"/>
  <c r="L34" i="1"/>
  <c r="L92" i="1" s="1"/>
  <c r="F35" i="1"/>
  <c r="G35" i="1"/>
  <c r="G93" i="1" s="1"/>
  <c r="H35" i="1"/>
  <c r="H93" i="1" s="1"/>
  <c r="I35" i="1"/>
  <c r="I93" i="1" s="1"/>
  <c r="J35" i="1"/>
  <c r="J93" i="1" s="1"/>
  <c r="K35" i="1"/>
  <c r="K93" i="1" s="1"/>
  <c r="L35" i="1"/>
  <c r="L93" i="1" s="1"/>
  <c r="E33" i="1"/>
  <c r="E35" i="1"/>
  <c r="E93" i="1" s="1"/>
  <c r="L52" i="1"/>
  <c r="K52" i="1"/>
  <c r="J52" i="1"/>
  <c r="I52" i="1"/>
  <c r="H52" i="1"/>
  <c r="G52" i="1"/>
  <c r="F52" i="1"/>
  <c r="E52" i="1"/>
  <c r="F48" i="1"/>
  <c r="G48" i="1"/>
  <c r="H48" i="1"/>
  <c r="I48" i="1"/>
  <c r="J48" i="1"/>
  <c r="K48" i="1"/>
  <c r="L48" i="1"/>
  <c r="F56" i="1"/>
  <c r="G56" i="1"/>
  <c r="H56" i="1"/>
  <c r="I56" i="1"/>
  <c r="J56" i="1"/>
  <c r="K56" i="1"/>
  <c r="L56" i="1"/>
  <c r="E56" i="1"/>
  <c r="E50" i="1"/>
  <c r="E48" i="1" s="1"/>
  <c r="F44" i="1"/>
  <c r="G44" i="1"/>
  <c r="H44" i="1"/>
  <c r="I44" i="1"/>
  <c r="J44" i="1"/>
  <c r="K44" i="1"/>
  <c r="L44" i="1"/>
  <c r="E44" i="1"/>
  <c r="F40" i="1"/>
  <c r="G40" i="1"/>
  <c r="H40" i="1"/>
  <c r="I40" i="1"/>
  <c r="J40" i="1"/>
  <c r="K40" i="1"/>
  <c r="L40" i="1"/>
  <c r="E42" i="1"/>
  <c r="E40" i="1" s="1"/>
  <c r="G36" i="1"/>
  <c r="H36" i="1"/>
  <c r="I36" i="1"/>
  <c r="J36" i="1"/>
  <c r="K36" i="1"/>
  <c r="L36" i="1"/>
  <c r="E36" i="1"/>
  <c r="F38" i="1"/>
  <c r="F34" i="1" s="1"/>
  <c r="F92" i="1" s="1"/>
  <c r="G28" i="1"/>
  <c r="H28" i="1"/>
  <c r="I28" i="1"/>
  <c r="J28" i="1"/>
  <c r="K28" i="1"/>
  <c r="L28" i="1"/>
  <c r="F29" i="1"/>
  <c r="G29" i="1"/>
  <c r="H29" i="1"/>
  <c r="I29" i="1"/>
  <c r="J29" i="1"/>
  <c r="K29" i="1"/>
  <c r="L29" i="1"/>
  <c r="F30" i="1"/>
  <c r="G30" i="1"/>
  <c r="H30" i="1"/>
  <c r="I30" i="1"/>
  <c r="J30" i="1"/>
  <c r="K30" i="1"/>
  <c r="L30" i="1"/>
  <c r="E30" i="1"/>
  <c r="E25" i="1"/>
  <c r="F24" i="1"/>
  <c r="F28" i="1" s="1"/>
  <c r="E24" i="1"/>
  <c r="E28" i="1" s="1"/>
  <c r="L23" i="1"/>
  <c r="K23" i="1"/>
  <c r="J23" i="1"/>
  <c r="I23" i="1"/>
  <c r="H23" i="1"/>
  <c r="G23" i="1"/>
  <c r="F23" i="1"/>
  <c r="F19" i="1"/>
  <c r="G19" i="1"/>
  <c r="H19" i="1"/>
  <c r="I19" i="1"/>
  <c r="J19" i="1"/>
  <c r="K19" i="1"/>
  <c r="L19" i="1"/>
  <c r="E19" i="1"/>
  <c r="F127" i="1"/>
  <c r="G127" i="1"/>
  <c r="H127" i="1"/>
  <c r="I127" i="1"/>
  <c r="J127" i="1"/>
  <c r="K127" i="1"/>
  <c r="L127" i="1"/>
  <c r="E127" i="1"/>
  <c r="F123" i="1"/>
  <c r="G123" i="1"/>
  <c r="H123" i="1"/>
  <c r="I123" i="1"/>
  <c r="J123" i="1"/>
  <c r="K123" i="1"/>
  <c r="L123" i="1"/>
  <c r="E123" i="1"/>
  <c r="F119" i="1"/>
  <c r="G119" i="1"/>
  <c r="H119" i="1"/>
  <c r="I119" i="1"/>
  <c r="J119" i="1"/>
  <c r="K119" i="1"/>
  <c r="L119" i="1"/>
  <c r="E119" i="1"/>
  <c r="F116" i="1"/>
  <c r="E116" i="1"/>
  <c r="E115" i="1" s="1"/>
  <c r="L115" i="1"/>
  <c r="K115" i="1"/>
  <c r="J115" i="1"/>
  <c r="I115" i="1"/>
  <c r="H115" i="1"/>
  <c r="G115" i="1"/>
  <c r="F115" i="1"/>
  <c r="G96" i="1"/>
  <c r="G132" i="1" s="1"/>
  <c r="H96" i="1"/>
  <c r="H132" i="1" s="1"/>
  <c r="I96" i="1"/>
  <c r="I132" i="1" s="1"/>
  <c r="J96" i="1"/>
  <c r="J132" i="1" s="1"/>
  <c r="K96" i="1"/>
  <c r="K132" i="1" s="1"/>
  <c r="L96" i="1"/>
  <c r="L132" i="1" s="1"/>
  <c r="F97" i="1"/>
  <c r="F133" i="1" s="1"/>
  <c r="G97" i="1"/>
  <c r="G133" i="1" s="1"/>
  <c r="H97" i="1"/>
  <c r="H133" i="1" s="1"/>
  <c r="I97" i="1"/>
  <c r="I133" i="1" s="1"/>
  <c r="J97" i="1"/>
  <c r="J133" i="1" s="1"/>
  <c r="K97" i="1"/>
  <c r="K133" i="1" s="1"/>
  <c r="L97" i="1"/>
  <c r="L133" i="1" s="1"/>
  <c r="F98" i="1"/>
  <c r="F134" i="1" s="1"/>
  <c r="G98" i="1"/>
  <c r="G134" i="1" s="1"/>
  <c r="H98" i="1"/>
  <c r="H134" i="1" s="1"/>
  <c r="I98" i="1"/>
  <c r="I134" i="1" s="1"/>
  <c r="J98" i="1"/>
  <c r="J134" i="1" s="1"/>
  <c r="K98" i="1"/>
  <c r="K134" i="1" s="1"/>
  <c r="L98" i="1"/>
  <c r="L134" i="1" s="1"/>
  <c r="F107" i="1"/>
  <c r="G107" i="1"/>
  <c r="H107" i="1"/>
  <c r="I107" i="1"/>
  <c r="J107" i="1"/>
  <c r="K107" i="1"/>
  <c r="L107" i="1"/>
  <c r="E107" i="1"/>
  <c r="F103" i="1"/>
  <c r="G103" i="1"/>
  <c r="H103" i="1"/>
  <c r="I103" i="1"/>
  <c r="J103" i="1"/>
  <c r="K103" i="1"/>
  <c r="L103" i="1"/>
  <c r="G99" i="1"/>
  <c r="H99" i="1"/>
  <c r="I99" i="1"/>
  <c r="J99" i="1"/>
  <c r="K99" i="1"/>
  <c r="L99" i="1"/>
  <c r="E101" i="1"/>
  <c r="E97" i="1" s="1"/>
  <c r="E133" i="1" s="1"/>
  <c r="J32" i="1" l="1"/>
  <c r="J90" i="1" s="1"/>
  <c r="L32" i="1"/>
  <c r="L90" i="1" s="1"/>
  <c r="H32" i="1"/>
  <c r="H90" i="1" s="1"/>
  <c r="I32" i="1"/>
  <c r="E68" i="1"/>
  <c r="K32" i="1"/>
  <c r="K90" i="1" s="1"/>
  <c r="G32" i="1"/>
  <c r="G90" i="1" s="1"/>
  <c r="F36" i="1"/>
  <c r="F32" i="1" s="1"/>
  <c r="E32" i="1"/>
  <c r="E34" i="1"/>
  <c r="E92" i="1" s="1"/>
  <c r="I60" i="1"/>
  <c r="E23" i="1"/>
  <c r="F111" i="1"/>
  <c r="G111" i="1"/>
  <c r="G95" i="1" s="1"/>
  <c r="G131" i="1" s="1"/>
  <c r="H111" i="1"/>
  <c r="H95" i="1" s="1"/>
  <c r="H131" i="1" s="1"/>
  <c r="I111" i="1"/>
  <c r="I95" i="1" s="1"/>
  <c r="I131" i="1" s="1"/>
  <c r="J111" i="1"/>
  <c r="J95" i="1" s="1"/>
  <c r="J131" i="1" s="1"/>
  <c r="K111" i="1"/>
  <c r="K95" i="1" s="1"/>
  <c r="K131" i="1" s="1"/>
  <c r="L111" i="1"/>
  <c r="L95" i="1" s="1"/>
  <c r="L131" i="1" s="1"/>
  <c r="E111" i="1"/>
  <c r="I469" i="1"/>
  <c r="J469" i="1"/>
  <c r="K469" i="1"/>
  <c r="L469" i="1"/>
  <c r="O470" i="1"/>
  <c r="P470" i="1"/>
  <c r="Q470" i="1"/>
  <c r="R470" i="1"/>
  <c r="S470" i="1"/>
  <c r="T470" i="1"/>
  <c r="U470" i="1"/>
  <c r="N470" i="1"/>
  <c r="O464" i="1"/>
  <c r="P464" i="1"/>
  <c r="Q464" i="1"/>
  <c r="R464" i="1"/>
  <c r="S464" i="1"/>
  <c r="T464" i="1"/>
  <c r="U464" i="1"/>
  <c r="N464" i="1"/>
  <c r="O457" i="1"/>
  <c r="P457" i="1"/>
  <c r="Q457" i="1"/>
  <c r="R457" i="1"/>
  <c r="S457" i="1"/>
  <c r="T457" i="1"/>
  <c r="U457" i="1"/>
  <c r="N457" i="1"/>
  <c r="O450" i="1"/>
  <c r="P450" i="1"/>
  <c r="Q450" i="1"/>
  <c r="R450" i="1"/>
  <c r="S450" i="1"/>
  <c r="T450" i="1"/>
  <c r="U450" i="1"/>
  <c r="N450" i="1"/>
  <c r="I90" i="1" l="1"/>
  <c r="K33" i="3"/>
  <c r="K26" i="3"/>
  <c r="K32" i="3"/>
  <c r="J26" i="3"/>
  <c r="J32" i="3"/>
  <c r="J33" i="3"/>
  <c r="I26" i="3"/>
  <c r="I32" i="3"/>
  <c r="I33" i="3"/>
  <c r="K25" i="3"/>
  <c r="J25" i="3"/>
  <c r="I25" i="3"/>
  <c r="K24" i="3"/>
  <c r="J24" i="3"/>
  <c r="I24" i="3"/>
  <c r="K19" i="3"/>
  <c r="K20" i="3"/>
  <c r="K21" i="3"/>
  <c r="J19" i="3"/>
  <c r="J20" i="3"/>
  <c r="J21" i="3"/>
  <c r="I19" i="3"/>
  <c r="I20" i="3"/>
  <c r="I21" i="3"/>
  <c r="K14" i="3"/>
  <c r="K15" i="3"/>
  <c r="K16" i="3"/>
  <c r="K17" i="3"/>
  <c r="K18" i="3"/>
  <c r="J14" i="3"/>
  <c r="J15" i="3"/>
  <c r="J16" i="3"/>
  <c r="J17" i="3"/>
  <c r="J18" i="3"/>
  <c r="I14" i="3"/>
  <c r="I15" i="3"/>
  <c r="I16" i="3"/>
  <c r="I17" i="3"/>
  <c r="I18" i="3"/>
  <c r="F274" i="1" l="1"/>
  <c r="G274" i="1"/>
  <c r="H274" i="1"/>
  <c r="J274" i="1"/>
  <c r="K274" i="1"/>
  <c r="L274" i="1"/>
  <c r="G275" i="1"/>
  <c r="H275" i="1"/>
  <c r="J275" i="1"/>
  <c r="K275" i="1"/>
  <c r="L275" i="1"/>
  <c r="F276" i="1"/>
  <c r="G276" i="1"/>
  <c r="H276" i="1"/>
  <c r="I276" i="1"/>
  <c r="J276" i="1"/>
  <c r="K276" i="1"/>
  <c r="L276" i="1"/>
  <c r="E274" i="1"/>
  <c r="E276" i="1"/>
  <c r="F291" i="1"/>
  <c r="E291" i="1"/>
  <c r="E289" i="1" s="1"/>
  <c r="F290" i="1"/>
  <c r="L289" i="1"/>
  <c r="K289" i="1"/>
  <c r="J289" i="1"/>
  <c r="I289" i="1"/>
  <c r="H289" i="1"/>
  <c r="G289" i="1"/>
  <c r="F285" i="1"/>
  <c r="G285" i="1"/>
  <c r="H285" i="1"/>
  <c r="I285" i="1"/>
  <c r="J285" i="1"/>
  <c r="K285" i="1"/>
  <c r="L285" i="1"/>
  <c r="E287" i="1"/>
  <c r="E285" i="1" s="1"/>
  <c r="G277" i="1"/>
  <c r="H277" i="1"/>
  <c r="J277" i="1"/>
  <c r="K277" i="1"/>
  <c r="L277" i="1"/>
  <c r="E277" i="1"/>
  <c r="F279" i="1"/>
  <c r="G281" i="1"/>
  <c r="H281" i="1"/>
  <c r="I281" i="1"/>
  <c r="I273" i="1" s="1"/>
  <c r="J281" i="1"/>
  <c r="K281" i="1"/>
  <c r="L281" i="1"/>
  <c r="F283" i="1"/>
  <c r="F281" i="1" s="1"/>
  <c r="E283" i="1"/>
  <c r="E275" i="1" s="1"/>
  <c r="F260" i="1"/>
  <c r="G260" i="1"/>
  <c r="G296" i="1" s="1"/>
  <c r="H260" i="1"/>
  <c r="I260" i="1"/>
  <c r="J260" i="1"/>
  <c r="K260" i="1"/>
  <c r="K296" i="1" s="1"/>
  <c r="L260" i="1"/>
  <c r="F259" i="1"/>
  <c r="G259" i="1"/>
  <c r="H259" i="1"/>
  <c r="I259" i="1"/>
  <c r="I295" i="1" s="1"/>
  <c r="J259" i="1"/>
  <c r="J295" i="1" s="1"/>
  <c r="K259" i="1"/>
  <c r="L259" i="1"/>
  <c r="G258" i="1"/>
  <c r="G294" i="1" s="1"/>
  <c r="H258" i="1"/>
  <c r="I258" i="1"/>
  <c r="I294" i="1" s="1"/>
  <c r="J258" i="1"/>
  <c r="K258" i="1"/>
  <c r="K294" i="1" s="1"/>
  <c r="L258" i="1"/>
  <c r="L294" i="1" s="1"/>
  <c r="E258" i="1"/>
  <c r="E259" i="1"/>
  <c r="E260" i="1"/>
  <c r="F317" i="1"/>
  <c r="G317" i="1"/>
  <c r="H317" i="1"/>
  <c r="I317" i="1"/>
  <c r="J317" i="1"/>
  <c r="K317" i="1"/>
  <c r="L317" i="1"/>
  <c r="G316" i="1"/>
  <c r="H316" i="1"/>
  <c r="I316" i="1"/>
  <c r="J316" i="1"/>
  <c r="K316" i="1"/>
  <c r="L316" i="1"/>
  <c r="G315" i="1"/>
  <c r="H315" i="1"/>
  <c r="I315" i="1"/>
  <c r="J315" i="1"/>
  <c r="K315" i="1"/>
  <c r="L315" i="1"/>
  <c r="E317" i="1"/>
  <c r="F358" i="1"/>
  <c r="G358" i="1"/>
  <c r="H358" i="1"/>
  <c r="I358" i="1"/>
  <c r="J358" i="1"/>
  <c r="K358" i="1"/>
  <c r="L358" i="1"/>
  <c r="E358" i="1"/>
  <c r="F357" i="1"/>
  <c r="E357" i="1"/>
  <c r="F356" i="1"/>
  <c r="E356" i="1"/>
  <c r="F355" i="1"/>
  <c r="E355" i="1"/>
  <c r="L354" i="1"/>
  <c r="K354" i="1"/>
  <c r="J354" i="1"/>
  <c r="I354" i="1"/>
  <c r="H354" i="1"/>
  <c r="G354" i="1"/>
  <c r="F333" i="1"/>
  <c r="G333" i="1"/>
  <c r="H333" i="1"/>
  <c r="I333" i="1"/>
  <c r="J333" i="1"/>
  <c r="K333" i="1"/>
  <c r="L333" i="1"/>
  <c r="G332" i="1"/>
  <c r="H332" i="1"/>
  <c r="I332" i="1"/>
  <c r="J332" i="1"/>
  <c r="K332" i="1"/>
  <c r="L332" i="1"/>
  <c r="G331" i="1"/>
  <c r="H331" i="1"/>
  <c r="I331" i="1"/>
  <c r="J331" i="1"/>
  <c r="K331" i="1"/>
  <c r="L331" i="1"/>
  <c r="E333" i="1"/>
  <c r="F346" i="1"/>
  <c r="G346" i="1"/>
  <c r="H346" i="1"/>
  <c r="I346" i="1"/>
  <c r="J346" i="1"/>
  <c r="K346" i="1"/>
  <c r="L346" i="1"/>
  <c r="E346" i="1"/>
  <c r="G350" i="1"/>
  <c r="H350" i="1"/>
  <c r="I350" i="1"/>
  <c r="J350" i="1"/>
  <c r="K350" i="1"/>
  <c r="L350" i="1"/>
  <c r="F352" i="1"/>
  <c r="E352" i="1"/>
  <c r="G338" i="1"/>
  <c r="H338" i="1"/>
  <c r="I338" i="1"/>
  <c r="J338" i="1"/>
  <c r="K338" i="1"/>
  <c r="L338" i="1"/>
  <c r="G334" i="1"/>
  <c r="H334" i="1"/>
  <c r="I334" i="1"/>
  <c r="J334" i="1"/>
  <c r="K334" i="1"/>
  <c r="L334" i="1"/>
  <c r="F336" i="1"/>
  <c r="E336" i="1"/>
  <c r="G326" i="1"/>
  <c r="H326" i="1"/>
  <c r="I326" i="1"/>
  <c r="J326" i="1"/>
  <c r="K326" i="1"/>
  <c r="L326" i="1"/>
  <c r="F328" i="1"/>
  <c r="E328" i="1"/>
  <c r="G318" i="1"/>
  <c r="H318" i="1"/>
  <c r="I318" i="1"/>
  <c r="J318" i="1"/>
  <c r="K318" i="1"/>
  <c r="L318" i="1"/>
  <c r="F320" i="1"/>
  <c r="F316" i="1" s="1"/>
  <c r="E320" i="1"/>
  <c r="E316" i="1" s="1"/>
  <c r="F301" i="1"/>
  <c r="G301" i="1"/>
  <c r="H301" i="1"/>
  <c r="I301" i="1"/>
  <c r="J301" i="1"/>
  <c r="K301" i="1"/>
  <c r="L301" i="1"/>
  <c r="F300" i="1"/>
  <c r="G300" i="1"/>
  <c r="H300" i="1"/>
  <c r="I300" i="1"/>
  <c r="J300" i="1"/>
  <c r="K300" i="1"/>
  <c r="L300" i="1"/>
  <c r="F299" i="1"/>
  <c r="G299" i="1"/>
  <c r="H299" i="1"/>
  <c r="I299" i="1"/>
  <c r="J299" i="1"/>
  <c r="K299" i="1"/>
  <c r="L299" i="1"/>
  <c r="E299" i="1"/>
  <c r="E300" i="1"/>
  <c r="E301" i="1"/>
  <c r="F310" i="1"/>
  <c r="G310" i="1"/>
  <c r="H310" i="1"/>
  <c r="I310" i="1"/>
  <c r="J310" i="1"/>
  <c r="K310" i="1"/>
  <c r="L310" i="1"/>
  <c r="E310" i="1"/>
  <c r="L306" i="1"/>
  <c r="K306" i="1"/>
  <c r="J306" i="1"/>
  <c r="I306" i="1"/>
  <c r="H306" i="1"/>
  <c r="G306" i="1"/>
  <c r="F306" i="1"/>
  <c r="E306" i="1"/>
  <c r="F302" i="1"/>
  <c r="G302" i="1"/>
  <c r="G298" i="1" s="1"/>
  <c r="H302" i="1"/>
  <c r="I302" i="1"/>
  <c r="I298" i="1" s="1"/>
  <c r="J302" i="1"/>
  <c r="K302" i="1"/>
  <c r="K298" i="1" s="1"/>
  <c r="L302" i="1"/>
  <c r="E302" i="1"/>
  <c r="E298" i="1" s="1"/>
  <c r="F382" i="1"/>
  <c r="G382" i="1"/>
  <c r="H382" i="1"/>
  <c r="I382" i="1"/>
  <c r="J382" i="1"/>
  <c r="K382" i="1"/>
  <c r="L382" i="1"/>
  <c r="G381" i="1"/>
  <c r="H381" i="1"/>
  <c r="I381" i="1"/>
  <c r="J381" i="1"/>
  <c r="K381" i="1"/>
  <c r="L381" i="1"/>
  <c r="G380" i="1"/>
  <c r="H380" i="1"/>
  <c r="I380" i="1"/>
  <c r="J380" i="1"/>
  <c r="K380" i="1"/>
  <c r="L380" i="1"/>
  <c r="E382" i="1"/>
  <c r="F375" i="1"/>
  <c r="G375" i="1"/>
  <c r="H375" i="1"/>
  <c r="I375" i="1"/>
  <c r="J375" i="1"/>
  <c r="K375" i="1"/>
  <c r="L375" i="1"/>
  <c r="E375" i="1"/>
  <c r="F373" i="1"/>
  <c r="E373" i="1"/>
  <c r="E381" i="1" s="1"/>
  <c r="F372" i="1"/>
  <c r="F380" i="1" s="1"/>
  <c r="E372" i="1"/>
  <c r="E380" i="1" s="1"/>
  <c r="L371" i="1"/>
  <c r="K371" i="1"/>
  <c r="K379" i="1" s="1"/>
  <c r="J371" i="1"/>
  <c r="I371" i="1"/>
  <c r="I379" i="1" s="1"/>
  <c r="H371" i="1"/>
  <c r="G371" i="1"/>
  <c r="G379" i="1" s="1"/>
  <c r="F543" i="1"/>
  <c r="E543" i="1"/>
  <c r="F542" i="1"/>
  <c r="E542" i="1"/>
  <c r="L541" i="1"/>
  <c r="K541" i="1"/>
  <c r="J541" i="1"/>
  <c r="I541" i="1"/>
  <c r="H541" i="1"/>
  <c r="G541" i="1"/>
  <c r="F537" i="1"/>
  <c r="G537" i="1"/>
  <c r="H537" i="1"/>
  <c r="I537" i="1"/>
  <c r="J537" i="1"/>
  <c r="K537" i="1"/>
  <c r="L537" i="1"/>
  <c r="E537" i="1"/>
  <c r="G447" i="1"/>
  <c r="H447" i="1"/>
  <c r="I447" i="1"/>
  <c r="J447" i="1"/>
  <c r="K447" i="1"/>
  <c r="L447" i="1"/>
  <c r="G446" i="1"/>
  <c r="H446" i="1"/>
  <c r="I446" i="1"/>
  <c r="J446" i="1"/>
  <c r="K446" i="1"/>
  <c r="L446" i="1"/>
  <c r="G445" i="1"/>
  <c r="H445" i="1"/>
  <c r="I445" i="1"/>
  <c r="J445" i="1"/>
  <c r="K445" i="1"/>
  <c r="L445" i="1"/>
  <c r="E447" i="1"/>
  <c r="G440" i="1"/>
  <c r="H440" i="1"/>
  <c r="I440" i="1"/>
  <c r="J440" i="1"/>
  <c r="K440" i="1"/>
  <c r="L440" i="1"/>
  <c r="E440" i="1"/>
  <c r="G192" i="1"/>
  <c r="H192" i="1"/>
  <c r="I192" i="1"/>
  <c r="J192" i="1"/>
  <c r="K192" i="1"/>
  <c r="L192" i="1"/>
  <c r="G188" i="1"/>
  <c r="H188" i="1"/>
  <c r="I188" i="1"/>
  <c r="J188" i="1"/>
  <c r="K188" i="1"/>
  <c r="L188" i="1"/>
  <c r="F167" i="1"/>
  <c r="G167" i="1"/>
  <c r="H167" i="1"/>
  <c r="I167" i="1"/>
  <c r="J167" i="1"/>
  <c r="K167" i="1"/>
  <c r="L167" i="1"/>
  <c r="G166" i="1"/>
  <c r="H166" i="1"/>
  <c r="I166" i="1"/>
  <c r="J166" i="1"/>
  <c r="K166" i="1"/>
  <c r="L166" i="1"/>
  <c r="G165" i="1"/>
  <c r="H165" i="1"/>
  <c r="I165" i="1"/>
  <c r="J165" i="1"/>
  <c r="K165" i="1"/>
  <c r="L165" i="1"/>
  <c r="F184" i="1"/>
  <c r="G184" i="1"/>
  <c r="H184" i="1"/>
  <c r="I184" i="1"/>
  <c r="J184" i="1"/>
  <c r="K184" i="1"/>
  <c r="L184" i="1"/>
  <c r="G180" i="1"/>
  <c r="H180" i="1"/>
  <c r="I180" i="1"/>
  <c r="J180" i="1"/>
  <c r="K180" i="1"/>
  <c r="L180" i="1"/>
  <c r="F172" i="1"/>
  <c r="G172" i="1"/>
  <c r="H172" i="1"/>
  <c r="I172" i="1"/>
  <c r="J172" i="1"/>
  <c r="K172" i="1"/>
  <c r="L172" i="1"/>
  <c r="G168" i="1"/>
  <c r="H168" i="1"/>
  <c r="I168" i="1"/>
  <c r="J168" i="1"/>
  <c r="K168" i="1"/>
  <c r="L168" i="1"/>
  <c r="F139" i="1"/>
  <c r="G139" i="1"/>
  <c r="G219" i="1" s="1"/>
  <c r="H139" i="1"/>
  <c r="I139" i="1"/>
  <c r="J139" i="1"/>
  <c r="K139" i="1"/>
  <c r="K219" i="1" s="1"/>
  <c r="L139" i="1"/>
  <c r="G138" i="1"/>
  <c r="H138" i="1"/>
  <c r="I138" i="1"/>
  <c r="I218" i="1" s="1"/>
  <c r="J138" i="1"/>
  <c r="K138" i="1"/>
  <c r="L138" i="1"/>
  <c r="G137" i="1"/>
  <c r="G217" i="1" s="1"/>
  <c r="H137" i="1"/>
  <c r="I137" i="1"/>
  <c r="J137" i="1"/>
  <c r="K137" i="1"/>
  <c r="L137" i="1"/>
  <c r="E139" i="1"/>
  <c r="K50" i="3"/>
  <c r="K51" i="3"/>
  <c r="K52" i="3"/>
  <c r="K49" i="3"/>
  <c r="J50" i="3"/>
  <c r="J51" i="3"/>
  <c r="J52" i="3"/>
  <c r="J49" i="3"/>
  <c r="I50" i="3"/>
  <c r="I51" i="3"/>
  <c r="I52" i="3"/>
  <c r="I49" i="3"/>
  <c r="F15" i="1"/>
  <c r="G15" i="1"/>
  <c r="H15" i="1"/>
  <c r="I15" i="1"/>
  <c r="J15" i="1"/>
  <c r="K15" i="1"/>
  <c r="L15" i="1"/>
  <c r="F11" i="1"/>
  <c r="G11" i="1"/>
  <c r="H11" i="1"/>
  <c r="I11" i="1"/>
  <c r="J11" i="1"/>
  <c r="K11" i="1"/>
  <c r="L11" i="1"/>
  <c r="K40" i="3"/>
  <c r="K41" i="3"/>
  <c r="K42" i="3"/>
  <c r="K43" i="3"/>
  <c r="K44" i="3"/>
  <c r="J38" i="3"/>
  <c r="J40" i="3"/>
  <c r="J41" i="3"/>
  <c r="J42" i="3"/>
  <c r="J43" i="3"/>
  <c r="J44" i="3"/>
  <c r="I40" i="3"/>
  <c r="I41" i="3"/>
  <c r="I42" i="3"/>
  <c r="I43" i="3"/>
  <c r="H217" i="1" l="1"/>
  <c r="J218" i="1"/>
  <c r="L219" i="1"/>
  <c r="H219" i="1"/>
  <c r="H273" i="1"/>
  <c r="J217" i="1"/>
  <c r="H218" i="1"/>
  <c r="J219" i="1"/>
  <c r="F219" i="1"/>
  <c r="I217" i="1"/>
  <c r="G218" i="1"/>
  <c r="I219" i="1"/>
  <c r="E296" i="1"/>
  <c r="F371" i="1"/>
  <c r="F379" i="1" s="1"/>
  <c r="J294" i="1"/>
  <c r="G273" i="1"/>
  <c r="L27" i="1"/>
  <c r="H27" i="1"/>
  <c r="G27" i="1"/>
  <c r="K27" i="1"/>
  <c r="J27" i="1"/>
  <c r="L298" i="1"/>
  <c r="H298" i="1"/>
  <c r="F275" i="1"/>
  <c r="F295" i="1" s="1"/>
  <c r="L273" i="1"/>
  <c r="F27" i="1"/>
  <c r="I27" i="1"/>
  <c r="E371" i="1"/>
  <c r="E379" i="1" s="1"/>
  <c r="F289" i="1"/>
  <c r="F381" i="1"/>
  <c r="E354" i="1"/>
  <c r="K273" i="1"/>
  <c r="F277" i="1"/>
  <c r="F273" i="1" s="1"/>
  <c r="J273" i="1"/>
  <c r="J379" i="1"/>
  <c r="L379" i="1"/>
  <c r="H379" i="1"/>
  <c r="J298" i="1"/>
  <c r="F298" i="1"/>
  <c r="E294" i="1"/>
  <c r="L295" i="1"/>
  <c r="E281" i="1"/>
  <c r="E273" i="1" s="1"/>
  <c r="F541" i="1"/>
  <c r="I363" i="1"/>
  <c r="I367" i="1" s="1"/>
  <c r="L364" i="1"/>
  <c r="H364" i="1"/>
  <c r="K365" i="1"/>
  <c r="K369" i="1" s="1"/>
  <c r="G365" i="1"/>
  <c r="G369" i="1" s="1"/>
  <c r="L363" i="1"/>
  <c r="L367" i="1" s="1"/>
  <c r="H363" i="1"/>
  <c r="K364" i="1"/>
  <c r="G364" i="1"/>
  <c r="J365" i="1"/>
  <c r="F365" i="1"/>
  <c r="F354" i="1"/>
  <c r="I296" i="1"/>
  <c r="L296" i="1"/>
  <c r="H296" i="1"/>
  <c r="H294" i="1"/>
  <c r="J363" i="1"/>
  <c r="I364" i="1"/>
  <c r="I368" i="1" s="1"/>
  <c r="L365" i="1"/>
  <c r="H365" i="1"/>
  <c r="E295" i="1"/>
  <c r="G295" i="1"/>
  <c r="E365" i="1"/>
  <c r="E369" i="1" s="1"/>
  <c r="K363" i="1"/>
  <c r="K367" i="1" s="1"/>
  <c r="G363" i="1"/>
  <c r="G367" i="1" s="1"/>
  <c r="J364" i="1"/>
  <c r="J368" i="1" s="1"/>
  <c r="I365" i="1"/>
  <c r="H295" i="1"/>
  <c r="K295" i="1"/>
  <c r="J296" i="1"/>
  <c r="F296" i="1"/>
  <c r="E541" i="1"/>
  <c r="K128" i="3"/>
  <c r="K129" i="3"/>
  <c r="K130" i="3"/>
  <c r="J128" i="3"/>
  <c r="J129" i="3"/>
  <c r="J130" i="3"/>
  <c r="I128" i="3"/>
  <c r="I129" i="3"/>
  <c r="I130" i="3"/>
  <c r="I131" i="3"/>
  <c r="K126" i="3"/>
  <c r="K127" i="3"/>
  <c r="J126" i="3"/>
  <c r="J127" i="3"/>
  <c r="I126" i="3"/>
  <c r="I127" i="3"/>
  <c r="J125" i="3"/>
  <c r="K125" i="3"/>
  <c r="I125" i="3"/>
  <c r="K90" i="3"/>
  <c r="K91" i="3"/>
  <c r="K92" i="3"/>
  <c r="K93" i="3"/>
  <c r="K94" i="3"/>
  <c r="J90" i="3"/>
  <c r="J91" i="3"/>
  <c r="J92" i="3"/>
  <c r="J93" i="3"/>
  <c r="J94" i="3"/>
  <c r="I90" i="3"/>
  <c r="I91" i="3"/>
  <c r="I92" i="3"/>
  <c r="I93" i="3"/>
  <c r="I94" i="3"/>
  <c r="K89" i="3"/>
  <c r="J89" i="3"/>
  <c r="I89" i="3"/>
  <c r="K85" i="3"/>
  <c r="K86" i="3"/>
  <c r="K87" i="3"/>
  <c r="J85" i="3"/>
  <c r="J86" i="3"/>
  <c r="J87" i="3"/>
  <c r="I86" i="3"/>
  <c r="I87" i="3"/>
  <c r="K83" i="3"/>
  <c r="K84" i="3"/>
  <c r="J83" i="3"/>
  <c r="J84" i="3"/>
  <c r="I83" i="3"/>
  <c r="I84" i="3"/>
  <c r="K81" i="3"/>
  <c r="K82" i="3"/>
  <c r="J81" i="3"/>
  <c r="J82" i="3"/>
  <c r="I81" i="3"/>
  <c r="I82" i="3"/>
  <c r="K77" i="3"/>
  <c r="K78" i="3"/>
  <c r="K79" i="3"/>
  <c r="J77" i="3"/>
  <c r="J78" i="3"/>
  <c r="J79" i="3"/>
  <c r="I77" i="3"/>
  <c r="I78" i="3"/>
  <c r="I79" i="3"/>
  <c r="K71" i="3"/>
  <c r="K72" i="3"/>
  <c r="K73" i="3"/>
  <c r="K75" i="3"/>
  <c r="J71" i="3"/>
  <c r="J72" i="3"/>
  <c r="J73" i="3"/>
  <c r="J75" i="3"/>
  <c r="I71" i="3"/>
  <c r="I72" i="3"/>
  <c r="I73" i="3"/>
  <c r="I75" i="3"/>
  <c r="K66" i="3"/>
  <c r="K67" i="3"/>
  <c r="K68" i="3"/>
  <c r="J66" i="3"/>
  <c r="J67" i="3"/>
  <c r="J68" i="3"/>
  <c r="J69" i="3"/>
  <c r="I66" i="3"/>
  <c r="I67" i="3"/>
  <c r="I68" i="3"/>
  <c r="K63" i="3"/>
  <c r="J63" i="3"/>
  <c r="K62" i="3"/>
  <c r="J62" i="3"/>
  <c r="I63" i="3"/>
  <c r="K58" i="3"/>
  <c r="J58" i="3"/>
  <c r="I58" i="3"/>
  <c r="K57" i="3"/>
  <c r="K54" i="3"/>
  <c r="J57" i="3"/>
  <c r="J54" i="3"/>
  <c r="I57" i="3"/>
  <c r="I54" i="3"/>
  <c r="J367" i="1" l="1"/>
  <c r="F369" i="1"/>
  <c r="L368" i="1"/>
  <c r="J369" i="1"/>
  <c r="K368" i="1"/>
  <c r="H368" i="1"/>
  <c r="H369" i="1"/>
  <c r="I369" i="1"/>
  <c r="G368" i="1"/>
  <c r="H367" i="1"/>
  <c r="L369" i="1"/>
  <c r="F527" i="1"/>
  <c r="G527" i="1"/>
  <c r="H527" i="1"/>
  <c r="I527" i="1"/>
  <c r="J527" i="1"/>
  <c r="K527" i="1"/>
  <c r="L527" i="1"/>
  <c r="G526" i="1"/>
  <c r="H526" i="1"/>
  <c r="I526" i="1"/>
  <c r="J526" i="1"/>
  <c r="K526" i="1"/>
  <c r="L526" i="1"/>
  <c r="G525" i="1"/>
  <c r="H525" i="1"/>
  <c r="I525" i="1"/>
  <c r="J525" i="1"/>
  <c r="K525" i="1"/>
  <c r="L525" i="1"/>
  <c r="E527" i="1"/>
  <c r="G520" i="1"/>
  <c r="H520" i="1"/>
  <c r="I520" i="1"/>
  <c r="J520" i="1"/>
  <c r="K520" i="1"/>
  <c r="L520" i="1"/>
  <c r="F512" i="1" l="1"/>
  <c r="G512" i="1"/>
  <c r="H512" i="1"/>
  <c r="I512" i="1"/>
  <c r="J512" i="1"/>
  <c r="K512" i="1"/>
  <c r="L512" i="1"/>
  <c r="E512" i="1"/>
  <c r="G496" i="1" l="1"/>
  <c r="H496" i="1"/>
  <c r="I496" i="1"/>
  <c r="J496" i="1"/>
  <c r="K496" i="1"/>
  <c r="L496" i="1"/>
  <c r="F498" i="1"/>
  <c r="E498" i="1"/>
  <c r="G500" i="1"/>
  <c r="H500" i="1"/>
  <c r="I500" i="1"/>
  <c r="J500" i="1"/>
  <c r="K500" i="1"/>
  <c r="L500" i="1"/>
  <c r="F492" i="1"/>
  <c r="G492" i="1"/>
  <c r="H492" i="1"/>
  <c r="I492" i="1"/>
  <c r="J492" i="1"/>
  <c r="K492" i="1"/>
  <c r="L492" i="1"/>
  <c r="G488" i="1"/>
  <c r="H488" i="1"/>
  <c r="I488" i="1"/>
  <c r="J488" i="1"/>
  <c r="K488" i="1"/>
  <c r="L488" i="1"/>
  <c r="F490" i="1"/>
  <c r="E490" i="1"/>
  <c r="G484" i="1"/>
  <c r="H484" i="1"/>
  <c r="I484" i="1"/>
  <c r="J484" i="1"/>
  <c r="K484" i="1"/>
  <c r="L484" i="1"/>
  <c r="G508" i="1"/>
  <c r="H508" i="1"/>
  <c r="I508" i="1"/>
  <c r="J508" i="1"/>
  <c r="K508" i="1"/>
  <c r="L508" i="1"/>
  <c r="F522" i="1"/>
  <c r="E522" i="1"/>
  <c r="F510" i="1"/>
  <c r="E510" i="1"/>
  <c r="E485" i="1"/>
  <c r="F486" i="1"/>
  <c r="E486" i="1"/>
  <c r="F533" i="1"/>
  <c r="G533" i="1"/>
  <c r="H533" i="1"/>
  <c r="I533" i="1"/>
  <c r="J533" i="1"/>
  <c r="K533" i="1"/>
  <c r="L533" i="1"/>
  <c r="E533" i="1"/>
  <c r="F529" i="1"/>
  <c r="G529" i="1"/>
  <c r="H529" i="1"/>
  <c r="I529" i="1"/>
  <c r="J529" i="1"/>
  <c r="K529" i="1"/>
  <c r="L529" i="1"/>
  <c r="E529" i="1"/>
  <c r="F442" i="1"/>
  <c r="E484" i="1" l="1"/>
  <c r="F265" i="1"/>
  <c r="G265" i="1"/>
  <c r="H265" i="1"/>
  <c r="I265" i="1"/>
  <c r="J265" i="1"/>
  <c r="K265" i="1"/>
  <c r="L265" i="1"/>
  <c r="E265" i="1"/>
  <c r="F269" i="1"/>
  <c r="G269" i="1"/>
  <c r="H269" i="1"/>
  <c r="I269" i="1"/>
  <c r="J269" i="1"/>
  <c r="K269" i="1"/>
  <c r="L269" i="1"/>
  <c r="E269" i="1"/>
  <c r="G261" i="1"/>
  <c r="H261" i="1"/>
  <c r="I261" i="1"/>
  <c r="J261" i="1"/>
  <c r="K261" i="1"/>
  <c r="L261" i="1"/>
  <c r="E261" i="1"/>
  <c r="E252" i="1"/>
  <c r="E253" i="1"/>
  <c r="E254" i="1"/>
  <c r="F247" i="1"/>
  <c r="G247" i="1"/>
  <c r="H247" i="1"/>
  <c r="I247" i="1"/>
  <c r="J247" i="1"/>
  <c r="K247" i="1"/>
  <c r="L247" i="1"/>
  <c r="E247" i="1"/>
  <c r="F254" i="1"/>
  <c r="G254" i="1"/>
  <c r="H254" i="1"/>
  <c r="I254" i="1"/>
  <c r="J254" i="1"/>
  <c r="K254" i="1"/>
  <c r="L254" i="1"/>
  <c r="G253" i="1"/>
  <c r="H253" i="1"/>
  <c r="I253" i="1"/>
  <c r="J253" i="1"/>
  <c r="K253" i="1"/>
  <c r="L253" i="1"/>
  <c r="G252" i="1"/>
  <c r="H252" i="1"/>
  <c r="I252" i="1"/>
  <c r="J252" i="1"/>
  <c r="K252" i="1"/>
  <c r="L252" i="1"/>
  <c r="F243" i="1"/>
  <c r="G243" i="1"/>
  <c r="H243" i="1"/>
  <c r="I243" i="1"/>
  <c r="J243" i="1"/>
  <c r="K243" i="1"/>
  <c r="L243" i="1"/>
  <c r="E243" i="1"/>
  <c r="G239" i="1"/>
  <c r="H239" i="1"/>
  <c r="I239" i="1"/>
  <c r="J239" i="1"/>
  <c r="K239" i="1"/>
  <c r="L239" i="1"/>
  <c r="E239" i="1"/>
  <c r="F241" i="1"/>
  <c r="F253" i="1" s="1"/>
  <c r="J257" i="1" l="1"/>
  <c r="J293" i="1" s="1"/>
  <c r="K257" i="1"/>
  <c r="K293" i="1" s="1"/>
  <c r="G257" i="1"/>
  <c r="G293" i="1" s="1"/>
  <c r="E257" i="1"/>
  <c r="E293" i="1" s="1"/>
  <c r="I257" i="1"/>
  <c r="I293" i="1" s="1"/>
  <c r="L257" i="1"/>
  <c r="L293" i="1" s="1"/>
  <c r="H257" i="1"/>
  <c r="H293" i="1" s="1"/>
  <c r="L251" i="1"/>
  <c r="E251" i="1"/>
  <c r="I251" i="1"/>
  <c r="H251" i="1"/>
  <c r="K251" i="1"/>
  <c r="G251" i="1"/>
  <c r="J251" i="1"/>
  <c r="K146" i="3"/>
  <c r="J146" i="3"/>
  <c r="I146" i="3"/>
  <c r="K145" i="3"/>
  <c r="J145" i="3"/>
  <c r="I145" i="3"/>
  <c r="K142" i="3"/>
  <c r="J142" i="3"/>
  <c r="I142" i="3"/>
  <c r="K141" i="3"/>
  <c r="J141" i="3"/>
  <c r="I141" i="3"/>
  <c r="K140" i="3"/>
  <c r="J140" i="3"/>
  <c r="I140" i="3"/>
  <c r="K138" i="3"/>
  <c r="J138" i="3"/>
  <c r="I138" i="3"/>
  <c r="K137" i="3"/>
  <c r="J137" i="3"/>
  <c r="I137" i="3"/>
  <c r="K136" i="3"/>
  <c r="J136" i="3"/>
  <c r="I136" i="3"/>
  <c r="K135" i="3"/>
  <c r="J135" i="3"/>
  <c r="I135" i="3"/>
  <c r="K134" i="3"/>
  <c r="J134" i="3"/>
  <c r="I134" i="3"/>
  <c r="K133" i="3"/>
  <c r="J133" i="3"/>
  <c r="I133" i="3"/>
  <c r="K123" i="3"/>
  <c r="I123" i="3"/>
  <c r="K122" i="3"/>
  <c r="J122" i="3"/>
  <c r="I122" i="3"/>
  <c r="K121" i="3"/>
  <c r="J121" i="3"/>
  <c r="I121" i="3"/>
  <c r="K119" i="3"/>
  <c r="J119" i="3"/>
  <c r="I119" i="3"/>
  <c r="K118" i="3"/>
  <c r="J118" i="3"/>
  <c r="I118" i="3"/>
  <c r="K117" i="3"/>
  <c r="J117" i="3"/>
  <c r="I117" i="3"/>
  <c r="K115" i="3"/>
  <c r="J115" i="3"/>
  <c r="I115" i="3"/>
  <c r="K114" i="3"/>
  <c r="J114" i="3"/>
  <c r="I114" i="3"/>
  <c r="K113" i="3"/>
  <c r="J113" i="3"/>
  <c r="I113" i="3"/>
  <c r="K112" i="3"/>
  <c r="J112" i="3"/>
  <c r="I112" i="3"/>
  <c r="K111" i="3"/>
  <c r="J111" i="3"/>
  <c r="I111" i="3"/>
  <c r="K110" i="3"/>
  <c r="J110" i="3"/>
  <c r="I110" i="3"/>
  <c r="K109" i="3"/>
  <c r="J109" i="3"/>
  <c r="I109" i="3"/>
  <c r="K108" i="3"/>
  <c r="J108" i="3"/>
  <c r="I108" i="3"/>
  <c r="K107" i="3"/>
  <c r="J107" i="3"/>
  <c r="I107" i="3"/>
  <c r="K106" i="3"/>
  <c r="J106" i="3"/>
  <c r="I106" i="3"/>
  <c r="K105" i="3"/>
  <c r="J105" i="3"/>
  <c r="I105" i="3"/>
  <c r="K104" i="3"/>
  <c r="J104" i="3"/>
  <c r="I104" i="3"/>
  <c r="K103" i="3"/>
  <c r="J103" i="3"/>
  <c r="I103" i="3"/>
  <c r="K102" i="3"/>
  <c r="J102" i="3"/>
  <c r="I102" i="3"/>
  <c r="K101" i="3"/>
  <c r="J101" i="3"/>
  <c r="I101" i="3"/>
  <c r="K100" i="3"/>
  <c r="J100" i="3"/>
  <c r="I100" i="3"/>
  <c r="K99" i="3"/>
  <c r="J99" i="3"/>
  <c r="I99" i="3"/>
  <c r="K98" i="3"/>
  <c r="J98" i="3"/>
  <c r="I98" i="3"/>
  <c r="K97" i="3"/>
  <c r="J97" i="3"/>
  <c r="I97" i="3"/>
  <c r="K96" i="3"/>
  <c r="J96" i="3"/>
  <c r="I96" i="3"/>
  <c r="K59" i="3"/>
  <c r="J59" i="3"/>
  <c r="I59" i="3"/>
  <c r="K12" i="3"/>
  <c r="J12" i="3"/>
  <c r="I12" i="3"/>
  <c r="K11" i="3"/>
  <c r="J11" i="3"/>
  <c r="I11" i="3"/>
  <c r="K10" i="3"/>
  <c r="J10" i="3"/>
  <c r="I10" i="3"/>
  <c r="K9" i="3"/>
  <c r="J9" i="3"/>
  <c r="I9" i="3"/>
  <c r="K8" i="3"/>
  <c r="J8" i="3"/>
  <c r="I8" i="3"/>
  <c r="K7" i="3"/>
  <c r="J7" i="3"/>
  <c r="I7" i="3"/>
  <c r="F521" i="1"/>
  <c r="F520" i="1" s="1"/>
  <c r="E521" i="1"/>
  <c r="E520" i="1" s="1"/>
  <c r="F518" i="1"/>
  <c r="F517" i="1"/>
  <c r="E517" i="1"/>
  <c r="E516" i="1" s="1"/>
  <c r="L516" i="1"/>
  <c r="K516" i="1"/>
  <c r="J516" i="1"/>
  <c r="I516" i="1"/>
  <c r="H516" i="1"/>
  <c r="G516" i="1"/>
  <c r="F509" i="1"/>
  <c r="F508" i="1" s="1"/>
  <c r="E509" i="1"/>
  <c r="E508" i="1" s="1"/>
  <c r="F506" i="1"/>
  <c r="E506" i="1"/>
  <c r="F505" i="1"/>
  <c r="E505" i="1"/>
  <c r="L504" i="1"/>
  <c r="L524" i="1" s="1"/>
  <c r="K504" i="1"/>
  <c r="K524" i="1" s="1"/>
  <c r="J504" i="1"/>
  <c r="J524" i="1" s="1"/>
  <c r="I504" i="1"/>
  <c r="I524" i="1" s="1"/>
  <c r="H504" i="1"/>
  <c r="H524" i="1" s="1"/>
  <c r="G504" i="1"/>
  <c r="G524" i="1" s="1"/>
  <c r="F502" i="1"/>
  <c r="E502" i="1"/>
  <c r="F501" i="1"/>
  <c r="E501" i="1"/>
  <c r="F497" i="1"/>
  <c r="F496" i="1" s="1"/>
  <c r="E497" i="1"/>
  <c r="E496" i="1" s="1"/>
  <c r="E492" i="1"/>
  <c r="F489" i="1"/>
  <c r="F488" i="1" s="1"/>
  <c r="E489" i="1"/>
  <c r="F485" i="1"/>
  <c r="F482" i="1"/>
  <c r="F481" i="1"/>
  <c r="E481" i="1"/>
  <c r="F480" i="1"/>
  <c r="E480" i="1"/>
  <c r="L479" i="1"/>
  <c r="K479" i="1"/>
  <c r="J479" i="1"/>
  <c r="I479" i="1"/>
  <c r="H479" i="1"/>
  <c r="G479" i="1"/>
  <c r="L474" i="1"/>
  <c r="K474" i="1"/>
  <c r="J474" i="1"/>
  <c r="I474" i="1"/>
  <c r="H474" i="1"/>
  <c r="G474" i="1"/>
  <c r="F474" i="1"/>
  <c r="E474" i="1"/>
  <c r="F443" i="1"/>
  <c r="F441" i="1"/>
  <c r="F438" i="1"/>
  <c r="F437" i="1"/>
  <c r="E437" i="1"/>
  <c r="E436" i="1" s="1"/>
  <c r="L436" i="1"/>
  <c r="K436" i="1"/>
  <c r="J436" i="1"/>
  <c r="I436" i="1"/>
  <c r="H436" i="1"/>
  <c r="G436" i="1"/>
  <c r="F435" i="1"/>
  <c r="F434" i="1"/>
  <c r="E434" i="1"/>
  <c r="F433" i="1"/>
  <c r="E433" i="1"/>
  <c r="L432" i="1"/>
  <c r="K432" i="1"/>
  <c r="J432" i="1"/>
  <c r="I432" i="1"/>
  <c r="H432" i="1"/>
  <c r="G432" i="1"/>
  <c r="F430" i="1"/>
  <c r="E430" i="1"/>
  <c r="F429" i="1"/>
  <c r="E429" i="1"/>
  <c r="L428" i="1"/>
  <c r="K428" i="1"/>
  <c r="J428" i="1"/>
  <c r="I428" i="1"/>
  <c r="H428" i="1"/>
  <c r="G428" i="1"/>
  <c r="F422" i="1"/>
  <c r="E422" i="1"/>
  <c r="F421" i="1"/>
  <c r="E421" i="1"/>
  <c r="L420" i="1"/>
  <c r="K420" i="1"/>
  <c r="J420" i="1"/>
  <c r="I420" i="1"/>
  <c r="H420" i="1"/>
  <c r="G420" i="1"/>
  <c r="F419" i="1"/>
  <c r="E419" i="1"/>
  <c r="F418" i="1"/>
  <c r="E418" i="1"/>
  <c r="L417" i="1"/>
  <c r="K417" i="1"/>
  <c r="J417" i="1"/>
  <c r="I417" i="1"/>
  <c r="H417" i="1"/>
  <c r="G417" i="1"/>
  <c r="F416" i="1"/>
  <c r="E416" i="1"/>
  <c r="F415" i="1"/>
  <c r="E415" i="1"/>
  <c r="L414" i="1"/>
  <c r="K414" i="1"/>
  <c r="J414" i="1"/>
  <c r="I414" i="1"/>
  <c r="H414" i="1"/>
  <c r="G414" i="1"/>
  <c r="F413" i="1"/>
  <c r="E413" i="1"/>
  <c r="F412" i="1"/>
  <c r="E412" i="1"/>
  <c r="L411" i="1"/>
  <c r="K411" i="1"/>
  <c r="J411" i="1"/>
  <c r="I411" i="1"/>
  <c r="H411" i="1"/>
  <c r="G411" i="1"/>
  <c r="F410" i="1"/>
  <c r="E410" i="1"/>
  <c r="F409" i="1"/>
  <c r="E409" i="1"/>
  <c r="L408" i="1"/>
  <c r="K408" i="1"/>
  <c r="J408" i="1"/>
  <c r="I408" i="1"/>
  <c r="H408" i="1"/>
  <c r="G408" i="1"/>
  <c r="F407" i="1"/>
  <c r="E407" i="1"/>
  <c r="F406" i="1"/>
  <c r="E406" i="1"/>
  <c r="L405" i="1"/>
  <c r="K405" i="1"/>
  <c r="J405" i="1"/>
  <c r="I405" i="1"/>
  <c r="H405" i="1"/>
  <c r="G405" i="1"/>
  <c r="F404" i="1"/>
  <c r="E404" i="1"/>
  <c r="F403" i="1"/>
  <c r="E403" i="1"/>
  <c r="L402" i="1"/>
  <c r="K402" i="1"/>
  <c r="J402" i="1"/>
  <c r="I402" i="1"/>
  <c r="H402" i="1"/>
  <c r="G402" i="1"/>
  <c r="F401" i="1"/>
  <c r="E401" i="1"/>
  <c r="F400" i="1"/>
  <c r="E400" i="1"/>
  <c r="L399" i="1"/>
  <c r="K399" i="1"/>
  <c r="J399" i="1"/>
  <c r="I399" i="1"/>
  <c r="H399" i="1"/>
  <c r="G399" i="1"/>
  <c r="F398" i="1"/>
  <c r="E398" i="1"/>
  <c r="F397" i="1"/>
  <c r="E397" i="1"/>
  <c r="L396" i="1"/>
  <c r="K396" i="1"/>
  <c r="J396" i="1"/>
  <c r="I396" i="1"/>
  <c r="H396" i="1"/>
  <c r="G396" i="1"/>
  <c r="F395" i="1"/>
  <c r="E395" i="1"/>
  <c r="F394" i="1"/>
  <c r="E394" i="1"/>
  <c r="L393" i="1"/>
  <c r="K393" i="1"/>
  <c r="J393" i="1"/>
  <c r="I393" i="1"/>
  <c r="H393" i="1"/>
  <c r="G393" i="1"/>
  <c r="F392" i="1"/>
  <c r="E392" i="1"/>
  <c r="F391" i="1"/>
  <c r="E391" i="1"/>
  <c r="L390" i="1"/>
  <c r="K390" i="1"/>
  <c r="J390" i="1"/>
  <c r="I390" i="1"/>
  <c r="H390" i="1"/>
  <c r="G390" i="1"/>
  <c r="F389" i="1"/>
  <c r="E389" i="1"/>
  <c r="F388" i="1"/>
  <c r="E388" i="1"/>
  <c r="L387" i="1"/>
  <c r="K387" i="1"/>
  <c r="J387" i="1"/>
  <c r="I387" i="1"/>
  <c r="H387" i="1"/>
  <c r="G387" i="1"/>
  <c r="F386" i="1"/>
  <c r="F425" i="1" s="1"/>
  <c r="E386" i="1"/>
  <c r="E425" i="1" s="1"/>
  <c r="F385" i="1"/>
  <c r="F424" i="1" s="1"/>
  <c r="E385" i="1"/>
  <c r="L384" i="1"/>
  <c r="L423" i="1" s="1"/>
  <c r="K384" i="1"/>
  <c r="K423" i="1" s="1"/>
  <c r="J384" i="1"/>
  <c r="J423" i="1" s="1"/>
  <c r="I384" i="1"/>
  <c r="H384" i="1"/>
  <c r="H423" i="1" s="1"/>
  <c r="G384" i="1"/>
  <c r="G423" i="1" s="1"/>
  <c r="F351" i="1"/>
  <c r="F350" i="1" s="1"/>
  <c r="E351" i="1"/>
  <c r="E350" i="1" s="1"/>
  <c r="F344" i="1"/>
  <c r="E344" i="1"/>
  <c r="E332" i="1" s="1"/>
  <c r="E364" i="1" s="1"/>
  <c r="E368" i="1" s="1"/>
  <c r="F343" i="1"/>
  <c r="E343" i="1"/>
  <c r="L342" i="1"/>
  <c r="L330" i="1" s="1"/>
  <c r="K342" i="1"/>
  <c r="K330" i="1" s="1"/>
  <c r="J342" i="1"/>
  <c r="J330" i="1" s="1"/>
  <c r="I342" i="1"/>
  <c r="I330" i="1" s="1"/>
  <c r="H342" i="1"/>
  <c r="H330" i="1" s="1"/>
  <c r="G342" i="1"/>
  <c r="G330" i="1" s="1"/>
  <c r="F340" i="1"/>
  <c r="F339" i="1"/>
  <c r="E339" i="1"/>
  <c r="E338" i="1" s="1"/>
  <c r="F335" i="1"/>
  <c r="E335" i="1"/>
  <c r="F327" i="1"/>
  <c r="F326" i="1" s="1"/>
  <c r="E327" i="1"/>
  <c r="E326" i="1" s="1"/>
  <c r="L322" i="1"/>
  <c r="L314" i="1" s="1"/>
  <c r="K322" i="1"/>
  <c r="K314" i="1" s="1"/>
  <c r="J322" i="1"/>
  <c r="J314" i="1" s="1"/>
  <c r="I322" i="1"/>
  <c r="I314" i="1" s="1"/>
  <c r="H322" i="1"/>
  <c r="H314" i="1" s="1"/>
  <c r="G322" i="1"/>
  <c r="G314" i="1" s="1"/>
  <c r="F322" i="1"/>
  <c r="E322" i="1"/>
  <c r="F319" i="1"/>
  <c r="E319" i="1"/>
  <c r="F262" i="1"/>
  <c r="F240" i="1"/>
  <c r="L237" i="1"/>
  <c r="L556" i="1" s="1"/>
  <c r="K237" i="1"/>
  <c r="K556" i="1" s="1"/>
  <c r="J237" i="1"/>
  <c r="J556" i="1" s="1"/>
  <c r="I237" i="1"/>
  <c r="I556" i="1" s="1"/>
  <c r="H237" i="1"/>
  <c r="H556" i="1" s="1"/>
  <c r="G237" i="1"/>
  <c r="G556" i="1" s="1"/>
  <c r="F237" i="1"/>
  <c r="E237" i="1"/>
  <c r="L236" i="1"/>
  <c r="K236" i="1"/>
  <c r="J236" i="1"/>
  <c r="J555" i="1" s="1"/>
  <c r="I236" i="1"/>
  <c r="I555" i="1" s="1"/>
  <c r="H236" i="1"/>
  <c r="H555" i="1" s="1"/>
  <c r="G236" i="1"/>
  <c r="G555" i="1" s="1"/>
  <c r="L235" i="1"/>
  <c r="K235" i="1"/>
  <c r="J235" i="1"/>
  <c r="J554" i="1" s="1"/>
  <c r="I235" i="1"/>
  <c r="I554" i="1" s="1"/>
  <c r="H235" i="1"/>
  <c r="H554" i="1" s="1"/>
  <c r="G235" i="1"/>
  <c r="G554" i="1" s="1"/>
  <c r="F232" i="1"/>
  <c r="E232" i="1"/>
  <c r="F231" i="1"/>
  <c r="E231" i="1"/>
  <c r="L230" i="1"/>
  <c r="K230" i="1"/>
  <c r="J230" i="1"/>
  <c r="I230" i="1"/>
  <c r="H230" i="1"/>
  <c r="G230" i="1"/>
  <c r="F228" i="1"/>
  <c r="E228" i="1"/>
  <c r="F227" i="1"/>
  <c r="E227" i="1"/>
  <c r="L226" i="1"/>
  <c r="K226" i="1"/>
  <c r="J226" i="1"/>
  <c r="I226" i="1"/>
  <c r="H226" i="1"/>
  <c r="G226" i="1"/>
  <c r="L212" i="1"/>
  <c r="K212" i="1"/>
  <c r="J212" i="1"/>
  <c r="I212" i="1"/>
  <c r="H212" i="1"/>
  <c r="G212" i="1"/>
  <c r="F212" i="1"/>
  <c r="E212" i="1"/>
  <c r="L208" i="1"/>
  <c r="K208" i="1"/>
  <c r="J208" i="1"/>
  <c r="I208" i="1"/>
  <c r="H208" i="1"/>
  <c r="G208" i="1"/>
  <c r="F208" i="1"/>
  <c r="E208" i="1"/>
  <c r="L204" i="1"/>
  <c r="K204" i="1"/>
  <c r="J204" i="1"/>
  <c r="I204" i="1"/>
  <c r="H204" i="1"/>
  <c r="G204" i="1"/>
  <c r="F204" i="1"/>
  <c r="E204" i="1"/>
  <c r="L200" i="1"/>
  <c r="K200" i="1"/>
  <c r="J200" i="1"/>
  <c r="I200" i="1"/>
  <c r="H200" i="1"/>
  <c r="G200" i="1"/>
  <c r="F200" i="1"/>
  <c r="E200" i="1"/>
  <c r="E196" i="1" s="1"/>
  <c r="L198" i="1"/>
  <c r="L218" i="1" s="1"/>
  <c r="L555" i="1" s="1"/>
  <c r="K198" i="1"/>
  <c r="K218" i="1" s="1"/>
  <c r="K555" i="1" s="1"/>
  <c r="J196" i="1"/>
  <c r="I196" i="1"/>
  <c r="H196" i="1"/>
  <c r="G196" i="1"/>
  <c r="F196" i="1"/>
  <c r="F194" i="1"/>
  <c r="E194" i="1"/>
  <c r="F193" i="1"/>
  <c r="E193" i="1"/>
  <c r="F190" i="1"/>
  <c r="E190" i="1"/>
  <c r="F189" i="1"/>
  <c r="E189" i="1"/>
  <c r="E184" i="1"/>
  <c r="E183" i="1"/>
  <c r="E167" i="1" s="1"/>
  <c r="E219" i="1" s="1"/>
  <c r="F182" i="1"/>
  <c r="E182" i="1"/>
  <c r="F181" i="1"/>
  <c r="E181" i="1"/>
  <c r="F178" i="1"/>
  <c r="F176" i="1" s="1"/>
  <c r="E178" i="1"/>
  <c r="E176" i="1" s="1"/>
  <c r="L176" i="1"/>
  <c r="L164" i="1" s="1"/>
  <c r="K176" i="1"/>
  <c r="K164" i="1" s="1"/>
  <c r="J176" i="1"/>
  <c r="J164" i="1" s="1"/>
  <c r="I176" i="1"/>
  <c r="I164" i="1" s="1"/>
  <c r="H176" i="1"/>
  <c r="H164" i="1" s="1"/>
  <c r="G176" i="1"/>
  <c r="G164" i="1" s="1"/>
  <c r="E172" i="1"/>
  <c r="F170" i="1"/>
  <c r="E170" i="1"/>
  <c r="F169" i="1"/>
  <c r="E169" i="1"/>
  <c r="F162" i="1"/>
  <c r="E162" i="1"/>
  <c r="F161" i="1"/>
  <c r="F137" i="1" s="1"/>
  <c r="E161" i="1"/>
  <c r="E137" i="1" s="1"/>
  <c r="L160" i="1"/>
  <c r="K160" i="1"/>
  <c r="J160" i="1"/>
  <c r="I160" i="1"/>
  <c r="H160" i="1"/>
  <c r="G160" i="1"/>
  <c r="L156" i="1"/>
  <c r="K156" i="1"/>
  <c r="J156" i="1"/>
  <c r="I156" i="1"/>
  <c r="H156" i="1"/>
  <c r="G156" i="1"/>
  <c r="F156" i="1"/>
  <c r="E156" i="1"/>
  <c r="L148" i="1"/>
  <c r="K148" i="1"/>
  <c r="J148" i="1"/>
  <c r="I148" i="1"/>
  <c r="H148" i="1"/>
  <c r="G148" i="1"/>
  <c r="F148" i="1"/>
  <c r="E148" i="1"/>
  <c r="F146" i="1"/>
  <c r="E146" i="1"/>
  <c r="L144" i="1"/>
  <c r="K144" i="1"/>
  <c r="J144" i="1"/>
  <c r="I144" i="1"/>
  <c r="H144" i="1"/>
  <c r="G144" i="1"/>
  <c r="L140" i="1"/>
  <c r="K140" i="1"/>
  <c r="J140" i="1"/>
  <c r="I140" i="1"/>
  <c r="H140" i="1"/>
  <c r="G140" i="1"/>
  <c r="F140" i="1"/>
  <c r="E140" i="1"/>
  <c r="E104" i="1"/>
  <c r="E103" i="1" s="1"/>
  <c r="E102" i="1"/>
  <c r="E98" i="1" s="1"/>
  <c r="E134" i="1" s="1"/>
  <c r="F100" i="1"/>
  <c r="E100" i="1"/>
  <c r="F69" i="1"/>
  <c r="F68" i="1" s="1"/>
  <c r="F67" i="1"/>
  <c r="F63" i="1" s="1"/>
  <c r="F93" i="1" s="1"/>
  <c r="F65" i="1"/>
  <c r="E65" i="1"/>
  <c r="E17" i="1"/>
  <c r="E15" i="1" s="1"/>
  <c r="E13" i="1"/>
  <c r="I423" i="1" l="1"/>
  <c r="E424" i="1"/>
  <c r="G362" i="1"/>
  <c r="G366" i="1" s="1"/>
  <c r="K362" i="1"/>
  <c r="K366" i="1" s="1"/>
  <c r="K197" i="1"/>
  <c r="E61" i="1"/>
  <c r="E91" i="1" s="1"/>
  <c r="E64" i="1"/>
  <c r="E60" i="1" s="1"/>
  <c r="E90" i="1" s="1"/>
  <c r="E11" i="1"/>
  <c r="E27" i="1" s="1"/>
  <c r="E29" i="1"/>
  <c r="F61" i="1"/>
  <c r="F91" i="1" s="1"/>
  <c r="F64" i="1"/>
  <c r="F60" i="1" s="1"/>
  <c r="F90" i="1" s="1"/>
  <c r="E166" i="1"/>
  <c r="E165" i="1"/>
  <c r="E217" i="1" s="1"/>
  <c r="I362" i="1"/>
  <c r="I366" i="1" s="1"/>
  <c r="F261" i="1"/>
  <c r="F257" i="1" s="1"/>
  <c r="F293" i="1" s="1"/>
  <c r="F258" i="1"/>
  <c r="F294" i="1" s="1"/>
  <c r="J362" i="1"/>
  <c r="J366" i="1" s="1"/>
  <c r="F338" i="1"/>
  <c r="E96" i="1"/>
  <c r="E132" i="1" s="1"/>
  <c r="E99" i="1"/>
  <c r="E95" i="1" s="1"/>
  <c r="E131" i="1" s="1"/>
  <c r="E318" i="1"/>
  <c r="E314" i="1" s="1"/>
  <c r="E315" i="1"/>
  <c r="E331" i="1"/>
  <c r="E334" i="1"/>
  <c r="F332" i="1"/>
  <c r="F364" i="1" s="1"/>
  <c r="F368" i="1" s="1"/>
  <c r="F96" i="1"/>
  <c r="F132" i="1" s="1"/>
  <c r="F99" i="1"/>
  <c r="F95" i="1" s="1"/>
  <c r="F131" i="1" s="1"/>
  <c r="F315" i="1"/>
  <c r="F318" i="1"/>
  <c r="F314" i="1" s="1"/>
  <c r="H362" i="1"/>
  <c r="H366" i="1" s="1"/>
  <c r="L362" i="1"/>
  <c r="L366" i="1" s="1"/>
  <c r="F331" i="1"/>
  <c r="F334" i="1"/>
  <c r="F160" i="1"/>
  <c r="F440" i="1"/>
  <c r="F446" i="1"/>
  <c r="H444" i="1"/>
  <c r="L444" i="1"/>
  <c r="L197" i="1"/>
  <c r="I136" i="1"/>
  <c r="I216" i="1" s="1"/>
  <c r="F188" i="1"/>
  <c r="F192" i="1"/>
  <c r="E226" i="1"/>
  <c r="G444" i="1"/>
  <c r="K444" i="1"/>
  <c r="E446" i="1"/>
  <c r="F447" i="1"/>
  <c r="F556" i="1" s="1"/>
  <c r="I444" i="1"/>
  <c r="E445" i="1"/>
  <c r="F500" i="1"/>
  <c r="F504" i="1"/>
  <c r="F166" i="1"/>
  <c r="G136" i="1"/>
  <c r="G216" i="1" s="1"/>
  <c r="K136" i="1"/>
  <c r="F138" i="1"/>
  <c r="F218" i="1" s="1"/>
  <c r="F168" i="1"/>
  <c r="E188" i="1"/>
  <c r="E192" i="1"/>
  <c r="J444" i="1"/>
  <c r="F445" i="1"/>
  <c r="E526" i="1"/>
  <c r="F165" i="1"/>
  <c r="F217" i="1" s="1"/>
  <c r="F180" i="1"/>
  <c r="F525" i="1"/>
  <c r="F484" i="1"/>
  <c r="J136" i="1"/>
  <c r="J216" i="1" s="1"/>
  <c r="E230" i="1"/>
  <c r="E342" i="1"/>
  <c r="E390" i="1"/>
  <c r="E396" i="1"/>
  <c r="E402" i="1"/>
  <c r="E408" i="1"/>
  <c r="E414" i="1"/>
  <c r="E420" i="1"/>
  <c r="E488" i="1"/>
  <c r="E525" i="1"/>
  <c r="F526" i="1"/>
  <c r="E160" i="1"/>
  <c r="F342" i="1"/>
  <c r="F390" i="1"/>
  <c r="F396" i="1"/>
  <c r="F402" i="1"/>
  <c r="F408" i="1"/>
  <c r="F414" i="1"/>
  <c r="F420" i="1"/>
  <c r="F432" i="1"/>
  <c r="E504" i="1"/>
  <c r="F144" i="1"/>
  <c r="H136" i="1"/>
  <c r="H216" i="1" s="1"/>
  <c r="L136" i="1"/>
  <c r="E144" i="1"/>
  <c r="E138" i="1"/>
  <c r="E384" i="1"/>
  <c r="E432" i="1"/>
  <c r="F384" i="1"/>
  <c r="E236" i="1"/>
  <c r="E479" i="1"/>
  <c r="E168" i="1"/>
  <c r="J234" i="1"/>
  <c r="F235" i="1"/>
  <c r="F230" i="1"/>
  <c r="F436" i="1"/>
  <c r="I234" i="1"/>
  <c r="E235" i="1"/>
  <c r="F239" i="1"/>
  <c r="F251" i="1" s="1"/>
  <c r="F252" i="1"/>
  <c r="F387" i="1"/>
  <c r="F393" i="1"/>
  <c r="F399" i="1"/>
  <c r="F405" i="1"/>
  <c r="F411" i="1"/>
  <c r="F417" i="1"/>
  <c r="F428" i="1"/>
  <c r="F516" i="1"/>
  <c r="G234" i="1"/>
  <c r="K234" i="1"/>
  <c r="H234" i="1"/>
  <c r="L234" i="1"/>
  <c r="F236" i="1"/>
  <c r="E387" i="1"/>
  <c r="E393" i="1"/>
  <c r="E399" i="1"/>
  <c r="E405" i="1"/>
  <c r="E411" i="1"/>
  <c r="E417" i="1"/>
  <c r="E428" i="1"/>
  <c r="F479" i="1"/>
  <c r="E500" i="1"/>
  <c r="E180" i="1"/>
  <c r="F226" i="1"/>
  <c r="F555" i="1" l="1"/>
  <c r="J553" i="1"/>
  <c r="H553" i="1"/>
  <c r="G553" i="1"/>
  <c r="F423" i="1"/>
  <c r="I553" i="1"/>
  <c r="L196" i="1"/>
  <c r="L216" i="1" s="1"/>
  <c r="L553" i="1" s="1"/>
  <c r="L217" i="1"/>
  <c r="L554" i="1" s="1"/>
  <c r="K196" i="1"/>
  <c r="K216" i="1" s="1"/>
  <c r="K553" i="1" s="1"/>
  <c r="K217" i="1"/>
  <c r="K554" i="1" s="1"/>
  <c r="E218" i="1"/>
  <c r="E363" i="1"/>
  <c r="E367" i="1" s="1"/>
  <c r="E330" i="1"/>
  <c r="E362" i="1" s="1"/>
  <c r="E366" i="1" s="1"/>
  <c r="F330" i="1"/>
  <c r="F362" i="1" s="1"/>
  <c r="F366" i="1" s="1"/>
  <c r="F136" i="1"/>
  <c r="F363" i="1"/>
  <c r="F367" i="1" s="1"/>
  <c r="F554" i="1" s="1"/>
  <c r="E234" i="1"/>
  <c r="F234" i="1"/>
  <c r="E136" i="1"/>
  <c r="E444" i="1"/>
  <c r="F164" i="1"/>
  <c r="F444" i="1"/>
  <c r="E164" i="1"/>
  <c r="E524" i="1"/>
  <c r="F524" i="1"/>
  <c r="E423" i="1"/>
  <c r="E216" i="1" l="1"/>
  <c r="E553" i="1" s="1"/>
  <c r="F216" i="1"/>
  <c r="F553" i="1" s="1"/>
</calcChain>
</file>

<file path=xl/sharedStrings.xml><?xml version="1.0" encoding="utf-8"?>
<sst xmlns="http://schemas.openxmlformats.org/spreadsheetml/2006/main" count="1817" uniqueCount="674">
  <si>
    <t>№ п/п</t>
  </si>
  <si>
    <t>ВСЕГО</t>
  </si>
  <si>
    <t>Краевой бюджет</t>
  </si>
  <si>
    <t>Местный бюджет</t>
  </si>
  <si>
    <t>План</t>
  </si>
  <si>
    <t>Факт</t>
  </si>
  <si>
    <t>Внебюджетные средства</t>
  </si>
  <si>
    <t>1. Здравоохранение</t>
  </si>
  <si>
    <t>Текущая стадия реализации проекта</t>
  </si>
  <si>
    <t>Ед. изм.</t>
  </si>
  <si>
    <t>Уровень жизни населения</t>
  </si>
  <si>
    <t>Объем финансирования, тыс. руб.</t>
  </si>
  <si>
    <t>2014 год</t>
  </si>
  <si>
    <t>Наименование поселения</t>
  </si>
  <si>
    <t>в том числе</t>
  </si>
  <si>
    <t>2013 год</t>
  </si>
  <si>
    <t>Сроки реализации</t>
  </si>
  <si>
    <t>Наименование мероприятия (объекты)¹</t>
  </si>
  <si>
    <t>Примечание²</t>
  </si>
  <si>
    <t>Итого:</t>
  </si>
  <si>
    <t xml:space="preserve">№ п/п </t>
  </si>
  <si>
    <t xml:space="preserve">Наименование отрасли (код ОКВЭД) </t>
  </si>
  <si>
    <t>Место реализации (адрес)</t>
  </si>
  <si>
    <t>Период реализации</t>
  </si>
  <si>
    <t>Сумма инвестиций, тыс. руб.</t>
  </si>
  <si>
    <t>Соблюдение сроков реализации проекта</t>
  </si>
  <si>
    <t>Наименование инвестиционного проекта ¹</t>
  </si>
  <si>
    <t xml:space="preserve">Инвестиционные проекты со сроком окончания в 2013 году </t>
  </si>
  <si>
    <t>2013 год (факт)</t>
  </si>
  <si>
    <t>план</t>
  </si>
  <si>
    <t>факт</t>
  </si>
  <si>
    <t>Наименование целевых индикаторов</t>
  </si>
  <si>
    <t>Форма № 2</t>
  </si>
  <si>
    <t>2012 год (факт)</t>
  </si>
  <si>
    <t>1.</t>
  </si>
  <si>
    <t>Среднегодовая численность постоянного населения – всего</t>
  </si>
  <si>
    <t>тыс. чел.</t>
  </si>
  <si>
    <t>2.</t>
  </si>
  <si>
    <t>Общий коэффициент рождаемости</t>
  </si>
  <si>
    <t>число родившихся на 1000 человек населения</t>
  </si>
  <si>
    <t>3.</t>
  </si>
  <si>
    <t>Общий коэффициент смертности</t>
  </si>
  <si>
    <t>число умерших на 1000 чел. населения</t>
  </si>
  <si>
    <t>4.</t>
  </si>
  <si>
    <t>Среднегодовая численность занятых в экономике</t>
  </si>
  <si>
    <t xml:space="preserve">тыс. чел. </t>
  </si>
  <si>
    <t>5.</t>
  </si>
  <si>
    <t>Среднедушевой денежный доход на одного жителя</t>
  </si>
  <si>
    <t>руб.</t>
  </si>
  <si>
    <t>6.</t>
  </si>
  <si>
    <t>Реальная среднемесячная начисленная заработная плата</t>
  </si>
  <si>
    <t>7.</t>
  </si>
  <si>
    <t>Заработная плата работников бюджетной сферы, в том числе:</t>
  </si>
  <si>
    <t xml:space="preserve">врачей </t>
  </si>
  <si>
    <t>среднего медицинского персонала</t>
  </si>
  <si>
    <t>младшего медицинского персонала</t>
  </si>
  <si>
    <t>педагогических работников системы дошкольного образования детей</t>
  </si>
  <si>
    <t>педагогических работников общего образования</t>
  </si>
  <si>
    <t>работников культуры</t>
  </si>
  <si>
    <t>8.</t>
  </si>
  <si>
    <t>Соотношение средней заработной платы муниципального образования к средней заработной плате в Краснодарском крае</t>
  </si>
  <si>
    <t>%</t>
  </si>
  <si>
    <t>9.</t>
  </si>
  <si>
    <t>Уровень регистрируемой безработицы к численности трудоспособного населения в трудоспособном возрасте</t>
  </si>
  <si>
    <t>Социальная сфера</t>
  </si>
  <si>
    <t>Образование</t>
  </si>
  <si>
    <t>10.</t>
  </si>
  <si>
    <t>Охват детей в возрасте 3-7 лет дошкольными учреждениями</t>
  </si>
  <si>
    <t>11.</t>
  </si>
  <si>
    <t>Количество групп альтернативных моделей дошкольного образования</t>
  </si>
  <si>
    <t>единиц</t>
  </si>
  <si>
    <t>12.</t>
  </si>
  <si>
    <t>Численность детей от 0 до 7 лет, состоящих на учете для определения в дошкольные учреждения</t>
  </si>
  <si>
    <t>человек</t>
  </si>
  <si>
    <t>13.</t>
  </si>
  <si>
    <t>Строительство детских дошкольных учреждений</t>
  </si>
  <si>
    <t>ед./мест</t>
  </si>
  <si>
    <t>14.</t>
  </si>
  <si>
    <t>Реконструкция  детских дошкольных учреждений</t>
  </si>
  <si>
    <t>15.</t>
  </si>
  <si>
    <t>Капитальный ремонт детских дошкольных учреждений</t>
  </si>
  <si>
    <t>16.</t>
  </si>
  <si>
    <t>Строительство учреждений общего образования</t>
  </si>
  <si>
    <t>17.</t>
  </si>
  <si>
    <t>Капитальный ремонт учреждений общего образования</t>
  </si>
  <si>
    <t>18.</t>
  </si>
  <si>
    <t>Доля учащихся, занимающихся в первую смену</t>
  </si>
  <si>
    <t>19.</t>
  </si>
  <si>
    <t>Численность учащихся, приходящихся на 1 учителя</t>
  </si>
  <si>
    <t>чел.</t>
  </si>
  <si>
    <t>Здравоохранение</t>
  </si>
  <si>
    <t>20.</t>
  </si>
  <si>
    <t>Ввод в эксплуатацию:</t>
  </si>
  <si>
    <t>амбулаторно-поликлинических учреждений</t>
  </si>
  <si>
    <t>ед.</t>
  </si>
  <si>
    <t>больниц</t>
  </si>
  <si>
    <t>21.</t>
  </si>
  <si>
    <t>Строительство и ввод в эксплуатацию офисов врачей общей практики</t>
  </si>
  <si>
    <t>22.</t>
  </si>
  <si>
    <t>Обеспеченность населения:</t>
  </si>
  <si>
    <t>больничными койками</t>
  </si>
  <si>
    <t>коек на 10  тыс. жителей</t>
  </si>
  <si>
    <t>амбулаторно-поликлиническими учреждениями</t>
  </si>
  <si>
    <t>посещений в смену на 10 тыс. жителей</t>
  </si>
  <si>
    <t xml:space="preserve">врачами </t>
  </si>
  <si>
    <t>чел. на 10 тыс. населения</t>
  </si>
  <si>
    <t xml:space="preserve">средним медицинским персоналом </t>
  </si>
  <si>
    <t>23.</t>
  </si>
  <si>
    <t xml:space="preserve">Срок ожидания приезда скорой помощи </t>
  </si>
  <si>
    <t>мин.</t>
  </si>
  <si>
    <t>Культура</t>
  </si>
  <si>
    <t>24.</t>
  </si>
  <si>
    <t>Число учреждений культуры и искусства</t>
  </si>
  <si>
    <t>25.</t>
  </si>
  <si>
    <t>Охват детей школьного возраста эстетическим образованием</t>
  </si>
  <si>
    <t>26.</t>
  </si>
  <si>
    <t>Уровень обеспеченности спортивными сооружениями:</t>
  </si>
  <si>
    <t>спортивными залами</t>
  </si>
  <si>
    <t>%  к социальному нормативу</t>
  </si>
  <si>
    <t>плавательными бассейнами</t>
  </si>
  <si>
    <t>% к социальному нормативу</t>
  </si>
  <si>
    <t>плоскостными спортивными сооружениями</t>
  </si>
  <si>
    <t>27.</t>
  </si>
  <si>
    <t>Удельный вес населения, систематически занимающихся физической культурой и спортом</t>
  </si>
  <si>
    <t>Обеспеченность жильем</t>
  </si>
  <si>
    <t>28.</t>
  </si>
  <si>
    <t xml:space="preserve">Общая площадь жилого фонда муниципального образования </t>
  </si>
  <si>
    <t>м2 общей площади</t>
  </si>
  <si>
    <t>29.</t>
  </si>
  <si>
    <t>Общая площадь муниципального жилого фонда, нуждающегося в капитальном ремонте</t>
  </si>
  <si>
    <t>м2</t>
  </si>
  <si>
    <t>30.</t>
  </si>
  <si>
    <t>Доля населения, проживающего в многоквартирных домах, признанных в установленном порядке аварийным и ветхим жильем</t>
  </si>
  <si>
    <t>31.</t>
  </si>
  <si>
    <t xml:space="preserve">Обеспеченность жильем (на конец года) </t>
  </si>
  <si>
    <t>кв.м на 1 человека</t>
  </si>
  <si>
    <t>32.</t>
  </si>
  <si>
    <t>Число семей, стоящих на учете в качестве нуждающихся в жилых помещениях</t>
  </si>
  <si>
    <t>33.</t>
  </si>
  <si>
    <t>Ввод в действие жилых домов за счет всех источников финансирования</t>
  </si>
  <si>
    <t>34.</t>
  </si>
  <si>
    <t>Количество предоставленных жилищных, в т. ч. ипотечных кредитов населению на цели приобретения (строительства) жилья</t>
  </si>
  <si>
    <t>35.</t>
  </si>
  <si>
    <t>Объем предоставленных жилищных, в т. ч. ипотечных кредитов населению на цели приобретения (строительства) жилья</t>
  </si>
  <si>
    <t>млн. рублей</t>
  </si>
  <si>
    <t>36.</t>
  </si>
  <si>
    <t>Количество свободных земельных участков, подлежащих предоставлению для жилищного строительства семьям, имеющим трех и более детей</t>
  </si>
  <si>
    <t>37.</t>
  </si>
  <si>
    <t xml:space="preserve">Протяженность водопроводных сетей </t>
  </si>
  <si>
    <t>км</t>
  </si>
  <si>
    <t>38.</t>
  </si>
  <si>
    <t>Реконструировано водопроводной сети за отчетный период</t>
  </si>
  <si>
    <t>39.</t>
  </si>
  <si>
    <t>Построено водопроводной сети  за отчетный период</t>
  </si>
  <si>
    <t>40.</t>
  </si>
  <si>
    <t>Уровень износа водопроводных сетей</t>
  </si>
  <si>
    <t>41.</t>
  </si>
  <si>
    <t>Протяженность канализационных сетей</t>
  </si>
  <si>
    <t>42.</t>
  </si>
  <si>
    <t>Уровень износа канализационных сетей</t>
  </si>
  <si>
    <t>43.</t>
  </si>
  <si>
    <t xml:space="preserve">Реконструировано канализационной сети </t>
  </si>
  <si>
    <t>44.</t>
  </si>
  <si>
    <t>Построено канализационной сети за отчетный период</t>
  </si>
  <si>
    <t>45.</t>
  </si>
  <si>
    <t>Протяженность тепловых сетей</t>
  </si>
  <si>
    <t>в т.ч. нуждающихся в замене</t>
  </si>
  <si>
    <t xml:space="preserve">Реконструировано тепловых и паровых сетей </t>
  </si>
  <si>
    <t>Построено тепловых и паровых сетей</t>
  </si>
  <si>
    <t>Удельный вес газифицированных квартир (домовладений) от общего количества квартир (домовладений)</t>
  </si>
  <si>
    <t>Общая протяженность освещенных частей улиц, проездов, набережных и т.п.</t>
  </si>
  <si>
    <t>Протяженность автомобильных дорог местного значения:</t>
  </si>
  <si>
    <t>в том числе с твердым покрытием</t>
  </si>
  <si>
    <t>Протяженность автомобильных дорог общего пользования, в том числе:</t>
  </si>
  <si>
    <t>федерального значения</t>
  </si>
  <si>
    <t>регионального значения</t>
  </si>
  <si>
    <t>местного значения</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</si>
  <si>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</si>
  <si>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Протяженность отремонтированных муниципальных  дорог</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</si>
  <si>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</si>
  <si>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Обеспеченность населения объектами розничной торговли</t>
  </si>
  <si>
    <t>кв. м. на 1 тыс. населения</t>
  </si>
  <si>
    <t>Обеспеченность населения объектами общественного питания</t>
  </si>
  <si>
    <t>посадочных мест на 1 тыс. населения</t>
  </si>
  <si>
    <t>Благоустройство</t>
  </si>
  <si>
    <t>Протяженность отремонтированных тротуаров</t>
  </si>
  <si>
    <t>Количество высаженных зеленых насаждений</t>
  </si>
  <si>
    <t>шт.</t>
  </si>
  <si>
    <t>Площадь рекреационной территории (скверы, парки, газоны и т.п.)</t>
  </si>
  <si>
    <t>Количество установленных светильников наружного освещения</t>
  </si>
  <si>
    <t>Обустройство  детских игровых и спортивных площадок</t>
  </si>
  <si>
    <t>Протяженность отремонтированных автомобильных дорог местного значения с твердым покрытием</t>
  </si>
  <si>
    <t>Развитие реального сектора экономики</t>
  </si>
  <si>
    <t>Объем отгруженных товаров  собственного производства, выполненных работ и услуг  собственными силами</t>
  </si>
  <si>
    <t>млн. руб.</t>
  </si>
  <si>
    <t>Обрабатывающие производства</t>
  </si>
  <si>
    <t>в т.ч. по крупным и средним</t>
  </si>
  <si>
    <t>Добыча полезных ископаемых</t>
  </si>
  <si>
    <t>Производство и распределение электроэнергии, газа и воды</t>
  </si>
  <si>
    <t>Объем продукции сельского хозяйства всех сельхозпроизводителей</t>
  </si>
  <si>
    <t>Численность личных подсобных хозяйств</t>
  </si>
  <si>
    <t>Численность занятых в личных подсобных хозяйствах</t>
  </si>
  <si>
    <t xml:space="preserve">Оборот розничной торговли </t>
  </si>
  <si>
    <t>Оборот общественного питания</t>
  </si>
  <si>
    <t>Объем платных услуг населению</t>
  </si>
  <si>
    <t>Процент охвата сельских населенных пунктов, охваченных выездным бытовым обслуживанием</t>
  </si>
  <si>
    <t>Объем услуг (доходы) коллективных средств размещения курортно-туристского комплекса</t>
  </si>
  <si>
    <t>Количество размещенных лиц в коллективных средствах размещения</t>
  </si>
  <si>
    <t>Количество коллективных средств размещения</t>
  </si>
  <si>
    <t>Объем работ и услуг, выполненный организациями транспорта</t>
  </si>
  <si>
    <t>Пассажирооборот</t>
  </si>
  <si>
    <t>тыс.пасс.км/ тыс.пасс.</t>
  </si>
  <si>
    <t>Объем работ и услуг, выполненный организациями связи</t>
  </si>
  <si>
    <t>Объем работ, выполненных собственными силами по виду деятельности «строительство» по крупным и средним организациям</t>
  </si>
  <si>
    <t>Инвестиционное развитие</t>
  </si>
  <si>
    <t>Объем инвестиций в основной капитал за счет всех источников финансирования</t>
  </si>
  <si>
    <t>Объем инвестиций в основной капитал за счет средств бюджета муниципального образования</t>
  </si>
  <si>
    <t>млн.рублей</t>
  </si>
  <si>
    <t>Объем инвестиций на душу населения</t>
  </si>
  <si>
    <t>Развитие малого предпринимательства</t>
  </si>
  <si>
    <t>Количество субъектов малого предпринимательства</t>
  </si>
  <si>
    <t>Численность работников в  малом предпринимательстве</t>
  </si>
  <si>
    <t>Общий объем расходов муниципального бюджета на развитие и поддержку малого предпринимательства в расчете на 1 малое предприятие (в рамках муниципальной целевой программы)</t>
  </si>
  <si>
    <t>рублей</t>
  </si>
  <si>
    <t>Сфера предоставления муниципальных услуг</t>
  </si>
  <si>
    <t>Уровень удовлетворенности граждан РФ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</si>
  <si>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</si>
  <si>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муниципальных услуг в электронной форме</t>
  </si>
  <si>
    <t>Среднее число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</si>
  <si>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Время ожидания в очереди при обращении заявителя в орган местного самоуправления для получения муниципальных услуг</t>
  </si>
  <si>
    <t>минут</t>
  </si>
  <si>
    <t>Количество многофункциональных центров предоставления государственных и муниципальных услуг</t>
  </si>
  <si>
    <t>Количество удаленных рабочих мест многофункциональных центров предоставления государственных и муниципальных услуг</t>
  </si>
  <si>
    <t>1.1</t>
  </si>
  <si>
    <t>Информация о достижении целевых индикаторов Программы социально-экономического развития муниципального образования Приморско-Ахтарский район на период до 2017 года</t>
  </si>
  <si>
    <t>1/20</t>
  </si>
  <si>
    <t>2/255</t>
  </si>
  <si>
    <t>0</t>
  </si>
  <si>
    <t>г. Приморско-Ахтарск</t>
  </si>
  <si>
    <t>Строительство торгового центра ЗАО "Тандер"</t>
  </si>
  <si>
    <t>г. Приморско-Ахтарск, ул. Победы</t>
  </si>
  <si>
    <t>введен в эксплуатацию в январе 2013 г.</t>
  </si>
  <si>
    <t>Освоение           (на 31.12.2014)</t>
  </si>
  <si>
    <t>01. Сельское хозяйство, охота и предоставление услуг в этих обслатсях</t>
  </si>
  <si>
    <t>Строительство магазина ИП Воробьев В.П.</t>
  </si>
  <si>
    <t>г.Приморско-Ахтарск , ул. Привокзальная</t>
  </si>
  <si>
    <t>введен в эксплуатацию в апреле 2013 г.</t>
  </si>
  <si>
    <t>Реконструкция под объект торговли ИП Телешун В.И.</t>
  </si>
  <si>
    <t>г.Приморско-Ахтарск , ул. Космонавтов, 20</t>
  </si>
  <si>
    <t>52. Розничная торговля, кроме торговли автотранспортными средствами и мотоциклами; ремонт бытовых изделий и предметов личного пользования</t>
  </si>
  <si>
    <t>введен в эксплуатацию в феврале 2013 г.</t>
  </si>
  <si>
    <t>45. Строительство</t>
  </si>
  <si>
    <t>Строительство "Азовской Жемчужины"</t>
  </si>
  <si>
    <t>г.Приморско-Ахтарск, ул. Первомайская, 8</t>
  </si>
  <si>
    <t>2012-2014</t>
  </si>
  <si>
    <t>сдан в эксплуатацию в декабре 2014 г.</t>
  </si>
  <si>
    <t>Строительство административно-производственного здания КФХ Каширский А.А.</t>
  </si>
  <si>
    <t>55. Деятельность гостиниц и ресторанов</t>
  </si>
  <si>
    <t>Строительство туристической базы "Большие Сафаны" на территории муниципального образования Примосрко-Ахтарский район</t>
  </si>
  <si>
    <t>Приморско-Ахтарский район, ст. Степная</t>
  </si>
  <si>
    <t>2014-2016</t>
  </si>
  <si>
    <t>Разрабатывается ПСД и оформление правоустанавливающих документов на земельный участок.</t>
  </si>
  <si>
    <t>введено в эксплуатацию в мае 2013 г.</t>
  </si>
  <si>
    <t>Краевые средства не выделены</t>
  </si>
  <si>
    <t>Приморско-Ахтарский район  2014-2015 годы</t>
  </si>
  <si>
    <t>2. Образование в т. ч. дошкольное образование и общее образование</t>
  </si>
  <si>
    <t>МО Приморско-Ахтарский район</t>
  </si>
  <si>
    <t>Бриньковское сельское поселение</t>
  </si>
  <si>
    <t>Строительство 
быстровозводимого 
здания (модуль) на 
40 мест- детский 
садик в п. Ахтарский</t>
  </si>
  <si>
    <t>Строительство 
быстровозводимого 
здания (модуль) на 20 мест- детский садик в ст. Приазовская</t>
  </si>
  <si>
    <t>Приазовское сельское поселение</t>
  </si>
  <si>
    <t>3. Физическая культура и спорт</t>
  </si>
  <si>
    <t>Бородинское сельское поселение</t>
  </si>
  <si>
    <t>Приморско-Ахтарское городское поселение</t>
  </si>
  <si>
    <t>4. Культура</t>
  </si>
  <si>
    <t>5. Молодёжная политика</t>
  </si>
  <si>
    <t>Изменение схемы газопровода</t>
  </si>
  <si>
    <t>8. Жилищно-коммунальное хозяйство</t>
  </si>
  <si>
    <t>3 000,0</t>
  </si>
  <si>
    <t>Ольгинское сельское поселение</t>
  </si>
  <si>
    <t>Степное сельское поселение</t>
  </si>
  <si>
    <t>нет данных</t>
  </si>
  <si>
    <t>12/3250</t>
  </si>
  <si>
    <t>9/1615</t>
  </si>
  <si>
    <t>Строительство и реконструкция учреждений здравоохранения</t>
  </si>
  <si>
    <t>Муниципальное образование Приморско-Ахтарский район</t>
  </si>
  <si>
    <t>Муниципальное образование Приморско-Ахтарский район(Приазовское сельское поселение, Степное сельское поселение, Приморско-Ахтарское городское поселение)</t>
  </si>
  <si>
    <t xml:space="preserve">Капитальный ремонт, приобретение модулей ФАП </t>
  </si>
  <si>
    <t>ПСД на капитальный ремонт 2-х этажей хирургического корпуса, инфекционного и паталогоанатомического отделений. Бюджетные ассигнования не утверждены Законом о краевом бюджете</t>
  </si>
  <si>
    <t>Укрепление и модернизация материально-технической базы муниципальных учреждений здравоохранения</t>
  </si>
  <si>
    <t>Создание офисов врачей общей практики</t>
  </si>
  <si>
    <t>Муниципальное образование Приморско-Ахтарский район (Приморско-Ахтарское городское поселение, Ольгинское сельское поселение)</t>
  </si>
  <si>
    <t>Изготовлена проектно-сметная документация на 2 объекта: в г. Приморско-Ахтарске и ст. Ольгинской Приморско-Ахтарского района</t>
  </si>
  <si>
    <t>Бюджетные ассигнования не утверждены Законом о краевом бюджете</t>
  </si>
  <si>
    <t xml:space="preserve">В 2014 г. корректировка плана по детскому саду на 140 мест, доп. соглашение, включение средств ФБ. 49 508,0 - ФБ. Детский сад построен. </t>
  </si>
  <si>
    <t>Строительство и реконструкция учреждений общего образования</t>
  </si>
  <si>
    <t>2.1</t>
  </si>
  <si>
    <t>2.2</t>
  </si>
  <si>
    <t xml:space="preserve">СОШ № 1. Уменьшение фактического объема финансирования из местного бюджета связано с тем, что была произведена корректировка заявки. По краевым средствам- кредиторская задолженность. Выполнены работы по демонтажу кровли, перекрытий и лестничных маршей. Демонтаж литера А2. </t>
  </si>
  <si>
    <t>Уменьшение фактического объема финансирования из местного бюджета связаны с неблагоприятными погодными условиями. Работы по устройству фундамента выполнены не в полном объеме. По краевым средствам-кредиторская задолженность.</t>
  </si>
  <si>
    <t>Развитие системы дополнительного образования</t>
  </si>
  <si>
    <t>Реконструкция ДЮСШ г. Приморско-Ахтарск, ул. Ленина,56. Бюджетные ассигнования не утверждены Законом о краевом бюджете</t>
  </si>
  <si>
    <t>1.2</t>
  </si>
  <si>
    <t>1.3</t>
  </si>
  <si>
    <t xml:space="preserve">Строительство и реконструкция учреждений дошкольного образования. </t>
  </si>
  <si>
    <t>Укрепление и модернизация материально-технической базы муниципальных учреждений образования</t>
  </si>
  <si>
    <t>Комплексная спортивно-игровая площадка в ст. Приазовской построена и введена в эксплуатацию в сентябре 2013 года. Уменьшение фактических показателей по сравнению с плановыми произошло ввиду снижения цены контракта в ходе аукциона.</t>
  </si>
  <si>
    <t>1.1.</t>
  </si>
  <si>
    <t>Строительство площадки в ст. Приазовская</t>
  </si>
  <si>
    <t>1.2.</t>
  </si>
  <si>
    <t xml:space="preserve">Строительство  спортивной площадки в п. Приморский   </t>
  </si>
  <si>
    <t>1.3.</t>
  </si>
  <si>
    <t>Бюджетные ассигнования не утверждены решением Совета депутатов о бюджете муниципального образования Приморско-Ахтарский район</t>
  </si>
  <si>
    <t>Строительство  спортивной площадки в ст. Бородинская</t>
  </si>
  <si>
    <t>Строительство спортивной площадки в х. Огородный</t>
  </si>
  <si>
    <t>1.4.</t>
  </si>
  <si>
    <t>2015 год</t>
  </si>
  <si>
    <t>Строительство и реконструкция муниципальных спортивных сооружений</t>
  </si>
  <si>
    <t>Строительство спортивной площадки в п. Огородный за счет средств  бюджета Приморско-Ахтарского городского поселенияв 2014 году</t>
  </si>
  <si>
    <t>Бюджетные ассигнования не утверждены решением Совета депутатов о бюджете  Приморско-Ахтарского городского поселения</t>
  </si>
  <si>
    <t>Развитие муниципальных культурно-досуговых учреждений</t>
  </si>
  <si>
    <t>Ремонт здания, помещений МБУК "ЦБС", установка охранной и пожарной сигнализации</t>
  </si>
  <si>
    <t>Ремонт ДК х. Садки, приобретение цепочной карусели. Бюджетные ассигнования не утверждены Законом о краевом бюджете</t>
  </si>
  <si>
    <t>Ахтарское сельское поселение</t>
  </si>
  <si>
    <t>Участие в краевых конкурсах участников творческих коллективов</t>
  </si>
  <si>
    <t>Изготовление проектно сметной документации на капитальный ремонт СДК, денежные ассигнования не использованы в полном объеме, в связи с перераспределением денежных средств на другие нужды</t>
  </si>
  <si>
    <t xml:space="preserve">Существенные расхождеия по средствам выделенным из краевого бюджета связано с тем, что в плане не были учтены капитальный ремонт МКУК "Музей станицы Бриньковской имени Г.Я.Бахчиванджи" на котрый были израсходованы 12613,7 тыс. руб. из краевого бюждета, 75,0 тыс. руб. на прбретене оборудования для МКУ сельский Дом културы станицы Бриньковской, 250,0 тыс. руб. на премирование работников и учреждения МКУ сельский Дом культуры, 325,8 тыс. руб. на дополнительные выплаты работникам учреждений культуры из каревого бюджета </t>
  </si>
  <si>
    <t>Увеличение заработной платы работников учреждений культуры; отремонтирован музей ст. Бриньковской им. Г.Я.Бахчиванджи</t>
  </si>
  <si>
    <t>ДЦП«Культура Кубани» 2012-2014 годы, субсидии на дополнительную помощь местным бюджетам для решения социально значимых вопросов,(приобретение стройматериалов, сценических костюмов, музыкальных инструментов) "Кадровое обеспечение сферы культуры Ольгинского сельского поселения Приморско-Ахтарского района", поэтапное повышение уровня средней заработной платы работников муниципальных учреждений до средней заработной платы по Краснодарскому краю</t>
  </si>
  <si>
    <t>Укрепление и модернизация материально-технической базы муниципальных учреждений  культуры</t>
  </si>
  <si>
    <t>Пополнение книжных фондов- 590 экз.</t>
  </si>
  <si>
    <t>Спортзал, пищеблок, котельная, санузлы, очистные сооружения МБОУ СОШ № 5 в ст. Бриньковской, Приморско-Ахтарского района построены и введены в эксплуатацию</t>
  </si>
  <si>
    <t>Бюджетные ассигнования не утверждены Законом о краевом бюджете. Приобретение книжных фондов</t>
  </si>
  <si>
    <t>Приобретение звукового оборудования для СДК ст. Бриньковской</t>
  </si>
  <si>
    <t>Установка пожарной сигнализации и системы оповещения в СДК ст. Степная</t>
  </si>
  <si>
    <t>Денежные средства не выделялись</t>
  </si>
  <si>
    <t>Развитие детских школ исскуств</t>
  </si>
  <si>
    <t>Муниципальное  образование Приморско-Ахтарский район</t>
  </si>
  <si>
    <t>Выплата премий одаренным детям подведомственных учреждений (10 чел. по 8 400 руб.)</t>
  </si>
  <si>
    <t>Приобретение музыкальных инструментов на сумму 54,1 тыс.руб. Выплата премий одаренным детям.</t>
  </si>
  <si>
    <t>Подготовка, переподготовка, повышение квалификации кадров муниципальных учреждений культуры</t>
  </si>
  <si>
    <t>6. Занятость населения</t>
  </si>
  <si>
    <t>1</t>
  </si>
  <si>
    <t>Организация временной занятости несовершеннолетних граждан в возрасте от 14 до 18 лет в свободное от учебы время</t>
  </si>
  <si>
    <t>55 человек были трудоустроены в свободное от учебы время</t>
  </si>
  <si>
    <t>Организация общественных работ</t>
  </si>
  <si>
    <t>Бородинское сельское поселение- 20 тыс. руб., Бриньковское сельское поселение- 35 тыс. руб., Новопокровское сельское поселения-12 тыс. руб, Степное сельское поселение-20 тыс. руб.</t>
  </si>
  <si>
    <t xml:space="preserve">Газификация х. Новонекрасовский  Новопокровского сельского поселения, 4,6 км. введено в эксплуатацию подводящих сетей высокого давления. Газифицировано 9 домовладений, подключения продолжаются. Увеличился уровень газификации района, он составляет 83%. </t>
  </si>
  <si>
    <t>Газификация домов и населенных пунктов по ДЦП "Газификация Краснодарского края (2012-2016 годы)"</t>
  </si>
  <si>
    <t>коммунальное хозяйство</t>
  </si>
  <si>
    <t>Свободное сельское поселение</t>
  </si>
  <si>
    <t xml:space="preserve">Реконструкция водопроводов и объектов водоотведения </t>
  </si>
  <si>
    <t>Ремонт канализационного самотечного коллектора РНС по ул. Тамаровского в г. Приморско-Ахтарск; 
Ремонт канализационного напорного коллектора по ул. Промышленной</t>
  </si>
  <si>
    <t xml:space="preserve">Реконструкция и строительство объектов теплоснабжения </t>
  </si>
  <si>
    <t>1 840,8</t>
  </si>
  <si>
    <t>Не выделена субсидия из краевого бюджета. Установлены приборы учета тепловой энергии в 7 школах района. Выполнены мероприятия по подготовке к ОЗП систем теплоснабжения находящихся в эксплуатации специализированной теплоснабжающей организации ООО «Теплосети»;
мероприятия по подготовке к ОЗП систем теплоснабжения учреждений здравоохранения;
мероприятия по подготовке к ОЗП систем теплоснабжения учреждений образования;
руб. мероприятия по подготовке к ОЗП систем теплоснабжения учреждений культуры.</t>
  </si>
  <si>
    <t>Реконструкция очистных сооружений канализации (ПСД)</t>
  </si>
  <si>
    <t>Реконструкция главной насосной станции (ПСД)</t>
  </si>
  <si>
    <t>благоустройство</t>
  </si>
  <si>
    <t>Реконструкция и строительство тротуаров</t>
  </si>
  <si>
    <t>Ремонт тротуара по ул.Первомайской (нечетная сторона) от ул.Октябрьской до ул.Дружбы; по ул. Чапаева (нечетная сторона) от дома № 1 до ул. Кутузова ; по ул. Ж/дорожной (нечетная сторона) от ул. 50 лет Октября до ул. Аэрофлотской; по ул. Аз. флотилии (нечетная сторона) от ул. Горшковой до ул. Аэрофлотской; по ул. Дальневосточной (четная сторона) от ул. Победы до ул. Ком. Шевченко.
Отсутствует финансирование из краевого бюджета в полном объеме.</t>
  </si>
  <si>
    <t>ул. Первомайская – 1,262 км. 
 ул. Герцена – 0,5 км.;
ул. Полевая – 0,21 км.;
ул. Трофима Заборни – 0,71 км</t>
  </si>
  <si>
    <t>Денежные средства не освоены, в связи с изготовлением проектно сметной документации на капитальный ремонт ул.Школьной и в нее входит ремонт тротуара ул.Школьной</t>
  </si>
  <si>
    <t>Обустройство детских игровых площадок</t>
  </si>
  <si>
    <t xml:space="preserve">Обустроена площадка в пос. Огородный. Бюджетные ассигнования не утверждены Законом о краевом бюджете. </t>
  </si>
  <si>
    <t xml:space="preserve"> Установлено ограждение и обустроена территория на детской площадке в ст. Степной.</t>
  </si>
  <si>
    <t xml:space="preserve"> Приобретены горка и качели в х. Новые Лиманокирпили.</t>
  </si>
  <si>
    <t>Модернизация системы наружного освещения</t>
  </si>
  <si>
    <t>Осуществлен ремонт трансформаторных подстанций № 308, 312</t>
  </si>
  <si>
    <t xml:space="preserve">Отремонтировано уличное освещение на 4 улицах, установлено дополнительно 22 фонаря. </t>
  </si>
  <si>
    <t>Бюджетные ассигнования не утверждены Законом о краевом бюджете. Установка новых и ремонт  имеющихся фонарей уличного освещения, установка узлов учета</t>
  </si>
  <si>
    <t>Новопокровское сельское поселение</t>
  </si>
  <si>
    <t>Ремонт уличного освещения в х. Батога</t>
  </si>
  <si>
    <t>Предоставление субсидий из краевого бюджета местному бюджету в целях софинансирования расходных обязательств муниципального образования Приморско-Ахтарское городское поселение по созданию условий для массового отдыха жителей поселения и организации обустройства мест массового отдыха населения (подготовка проектной документации, в том числе проведение инженерных изысканий, экспертизы проектной документации и результатов инженерных изысканий)</t>
  </si>
  <si>
    <t>Краевые средства не поступили. Разработана проектная документация.</t>
  </si>
  <si>
    <t>9. Обеспечение доступности жилья</t>
  </si>
  <si>
    <t>Предоставление социальных выплат гражданам, улучшающим жилищные условия при помощи жилищных кредитов</t>
  </si>
  <si>
    <t>10. Архитектура и градостроительство</t>
  </si>
  <si>
    <t>Внесение изменений в Генплан</t>
  </si>
  <si>
    <t>Федеральный бюджет:  2013г- 886,1 тыс. руб., Количество молодых семей -5 семей. Субсидия на покупку и строительство жилья</t>
  </si>
  <si>
    <t>Проект планировки многоэтажной застройки</t>
  </si>
  <si>
    <t xml:space="preserve">Вынесение на местность границ округа санитарной охраны курортов местного значения </t>
  </si>
  <si>
    <t>Отсутствует финансирование из краевого бюджета</t>
  </si>
  <si>
    <t>Комплексное развитие систем коммунальной инфраструктуры</t>
  </si>
  <si>
    <t>Разработка правил землепользования и застройки</t>
  </si>
  <si>
    <t>Заключен контракт на разработку проекта ПЗЗ применительно ко всей территории поселения с Институтом территориального планирования</t>
  </si>
  <si>
    <t>Выполнены работы по разработке правил землепользования и застройки пос.Ахтарского 18,8 тыс.рублей перешли на 2014 год, в связи с фактическим выполнением работ</t>
  </si>
  <si>
    <t>Заключен договор с МУП "Приморско-Ахтарский ИКЦ" от 10.07.2013 г. № 5.Допсоглашение от 14.02.2014 г. выполнение работ до 15.05.2014 г.</t>
  </si>
  <si>
    <t>Выполнены работы по разработке правил землепользования и застройки ст. Бриньковская</t>
  </si>
  <si>
    <t>Выполнены работы по разработке правил землепользования и застройки х. Новопокровский</t>
  </si>
  <si>
    <t>Выполнены работы по разработке правил землепользования и застройки ст. Ольгинской</t>
  </si>
  <si>
    <t>Выполнены работы по разработке правил землепользования и застройки ст. Приазовская</t>
  </si>
  <si>
    <t>Заключен договор с МУП «Приморско-Ахтарский ИКЦ» г. Приморско-Ахтарск, ул. Пролетарская, 7 от 07.07.2013 г. № 4. Мероприятия проведены в полном объеме</t>
  </si>
  <si>
    <t>Выполнены работы по разработке правил землепользования и застройки ст. Степная</t>
  </si>
  <si>
    <t>11. Развитие экономики</t>
  </si>
  <si>
    <t>Развитие малого и среднего предпринимательства</t>
  </si>
  <si>
    <t>Причина не освоения в полном объёме средств по Программе в связи с выделением краевых средств в декабре 2013 года.</t>
  </si>
  <si>
    <t>Федеральные средства в сумме 240 тыс. руб</t>
  </si>
  <si>
    <t>Инвестиционное развитие: обеспечение инженерной инфраструктурой 65Г и 8,5Г под перспективную застройку (ПСД)</t>
  </si>
  <si>
    <t>Участие в XII Международном инвестиционном форуме "Сочи-2013". Подготовка и выпуск пакета информационно-рекламных материалов об инвестиционном потенциале муниципального образования для представления на международных, общероссийских, региональных форумах, выставках, ярмарках на бумажных и электронных носителях.</t>
  </si>
  <si>
    <t>Участие в Международном инвестиционном форуме "Сочи-2014"</t>
  </si>
  <si>
    <t>Создание и развитие сети МФЦ</t>
  </si>
  <si>
    <t>12. Развитие АПК</t>
  </si>
  <si>
    <t>Улучшение жи-лищных условий граждан, прожива-ющих в сельской местности</t>
  </si>
  <si>
    <t>Развитие элитного семеноводства</t>
  </si>
  <si>
    <t>Поддержка племенного животноводства</t>
  </si>
  <si>
    <t>Поддержка малых форм хозяйствования</t>
  </si>
  <si>
    <t>6399,692</t>
  </si>
  <si>
    <t>5144,399</t>
  </si>
  <si>
    <t>3199,846</t>
  </si>
  <si>
    <t>1944,553</t>
  </si>
  <si>
    <t>1318,447</t>
  </si>
  <si>
    <t>100,0</t>
  </si>
  <si>
    <t>923,894</t>
  </si>
  <si>
    <t>394,553</t>
  </si>
  <si>
    <t>3059,32</t>
  </si>
  <si>
    <t>0,0</t>
  </si>
  <si>
    <t>4126,3</t>
  </si>
  <si>
    <t>4125,707</t>
  </si>
  <si>
    <t>3279,721</t>
  </si>
  <si>
    <t>13. Промышленность</t>
  </si>
  <si>
    <t>Реконструкция, модернизация существующих объектов промышленности</t>
  </si>
  <si>
    <t>Реконструкция и модернизация предприятий: -Приморско-Ахтарское Райпо: план 2013г.-3000 тыс. руб., факт-375 тыс. руб. -ЗАО"Приморско-Ахтарский молочный завод": план 2013г.-5000 тыс. руб., факт -393 тыс. руб. -ОАО "Приморско-Ахтарское АТП": план 2013г.-5000 тыс. руб., факт -346 тыс. руб. ООО "АНТ": план 2013г.-20500 тыс. руб., факт -21966 тыс. руб. -ООО Теплосети": план 2013г.-6000 тыс. руб., факт-0, -ФГУП "Бейсугское НВХ": план 2013г.-1500 тыс. руб., факт-5458 тыс. руб., ОАО "Приморско-Ахтарскрайгаз": план 2013г.-800 тыс. руб.,факт-366 тыс. руб. -ФГУП "Восточно-Ахтарское НВХ»: план 2013г.-400 тыс. руб., факт-0.</t>
  </si>
  <si>
    <t>32400</t>
  </si>
  <si>
    <t>8350</t>
  </si>
  <si>
    <t>2013 год - 3 получателя (2 - на строительство жилья, 1- приобретение); за счет средств федерального бюджета - 1494,674 тыс. руб.                                  2014 год - 2 получателя (строительство), за счет средств федерального бюджета - 797,263 тыс. руб.</t>
  </si>
  <si>
    <t>Закупка элитных семян озимой пшеницы (ООО "Клеопатра", ОАО ПЗ СС "Бейсуг"), средства федерального бюджета - 810,369 тыс. руб. в 2013 году и 297,038 тыс. руб. в 2014 году.</t>
  </si>
  <si>
    <t>Реконструкция и модернизация предприятий: -Приморско-Ахтарское Райпо: план 2014г.-3500 тыс. руб., факт-0тыс. руб.-в связи с тяжелым финансовым положением -ЗАО"Приморско-Ахтарский молочный завод": план 2014г.-6000 тыс. руб., факт -870 тыс. руб. -ОАО "Приморско-Ахтарское АТП": план 2014г.-5700 тыс. руб., факт -0тыс. руб.; ООО "АНТ": план 2014г.-8000 тыс. руб., факт -1210 тыс. руб. -ООО Теплосети": план 20143г.-6000 ыс. руб., факт-0- банкрот, -ФГУП "Бейсугское НВХ": план 2014г.-1600 тыс. руб., факт-5730 тыс. руб., ОАО "Приморско-Ахтарскрайгаз": план 2014г.-1000 тыс. руб.,факт-540 тыс. руб. -ФГУП "Восточно-Ахтарское НВХ»: план 2014г.-600 тыс. руб., факт-0.</t>
  </si>
  <si>
    <t>Приобретение автобусов</t>
  </si>
  <si>
    <t>42200</t>
  </si>
  <si>
    <t>28904</t>
  </si>
  <si>
    <t>15. Дорожное хозяйство</t>
  </si>
  <si>
    <t>Капитальный ремонт и ремонт автомобильных дорог местного значения</t>
  </si>
  <si>
    <t>в 2014 году  планировался капитальный ремонт ул.Школьной, для того что бы вступить в краевую программу  администрация изготовила проектно сметную документацию на кап.ремонт ул.Школьной в сумме 493,7 т.руб</t>
  </si>
  <si>
    <t>Ремонт ул. Космонавтов.Экономия сложилась за счет проведенных процедур в соответствии с законодательством о размещении заказа (94-ФЗ)</t>
  </si>
  <si>
    <t>ул. Молчановская от ПКО+00 (ул.Ленина) до ПК5+22,5 в ст. Ольгинской, ул. Кичи от ПКО+00 (дом №12) до ПК5+37 в ст. Ольгинской, ул. Роговская ПК0+00 (дом № 45) до ПК3+60 в ст. Ольгинской, ул. Ленина от ПК0+00(ул.Кичи_ до Пк1+69,от ПК8+82 (дом№41) до ПК13+34 в ст. Ольгинскойул. Роговская, ул. Ленина, ул. Молчановская, ул. Кичи, ул. Краснодарская,грейдирование и ямочный ремонт дорог</t>
  </si>
  <si>
    <t xml:space="preserve">На условиях софинансирования не поступили средства краевого бюджета </t>
  </si>
  <si>
    <t xml:space="preserve">В 2013 г. Ремонт ул. Калинина от (дом №45) до (ул. Ленина) (дом № 41) в ст. Степной; Ремонт ул. Комарова от (ул. Шевченко) до (дом № 43) в ст. Степной 
ВСЕГО: 0,679 км
</t>
  </si>
  <si>
    <t>В 2014 г. Ремонт ул. Шевченко от (дом № 91) до (дом № 3) в ст. Степной;  
ВСЕГО: 2,126 км</t>
  </si>
  <si>
    <t>Выполнение мероприятий перенесено на 2014 год</t>
  </si>
  <si>
    <t>16. Предупреждение ЧС</t>
  </si>
  <si>
    <t>Установка сирен оповещения при ЧС</t>
  </si>
  <si>
    <t>Итого</t>
  </si>
  <si>
    <t>пос. Приморский , пос. Огородный</t>
  </si>
  <si>
    <t>Установка системы видеонаблюдения (Техническое обслуживание системы видеонаблюдения)</t>
  </si>
  <si>
    <t>г. Приморско-Ахтарск Мемориал "Братские Могилы"</t>
  </si>
  <si>
    <t>Приобретение огнетушителей</t>
  </si>
  <si>
    <t>Бриньковское сельское поселение Приморско-Ахтарского района</t>
  </si>
  <si>
    <t>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Участие в предупреждении и ликвидации чрезвычайных ситуаций на территории района. Осуществление мероприятий по обеспечению безопасности людей на водных объектах, охране их жизни и здоровья</t>
  </si>
  <si>
    <t xml:space="preserve">Краевые средства не поступили. Средства бюджета муниципального образования Приморско-Ахтарский район:-приобретение бутилированной воды для х. Свободный, всязи ЧС; -проведение государственной экспертизы проекта "Берегоукрепление берега Бейсугского лимана"; - предупреждение мер по ЧС Новопокровского сельского поселения; - проведение экспертизы возможности использования радиоэлектронных средств; - приобретение оборудования </t>
  </si>
  <si>
    <t>Бюджетные ассигнования не утверждены решением Совета депутатов о бюджете  Приморско-Ахтарского городского поселения Приморско-Ахтарского района</t>
  </si>
  <si>
    <t>В связи с закрытием программы "Развитие и реконструкция систем наружного освещения населенных пунктов ГП на 2014 год</t>
  </si>
  <si>
    <t>Молодежная политика</t>
  </si>
  <si>
    <t>ГСМ для ликвидации ЧС в сентябре 2014-90,6 тыс. руб. Дополнит.тех. Обслуж.гидрологического поста-14,4 тыс. руб. Тех.обслуживание оборудован. Автомат. Системы оперативн. Контроля и мониторинга паводковой ситуации-189,73 тыс. руб. Настройка оборудования КТСО-Р на новые рабочие частоты-87,32 тыс. руб. Проведение экспертизы возможности использования заявленных радиочастот-28,5 тыс. руб. Плата за использование радиочастот-4,3 тыс. руб</t>
  </si>
  <si>
    <t>Банковский сектор</t>
  </si>
  <si>
    <t>95.</t>
  </si>
  <si>
    <t>Обеспеченность населения банковской инфраструктурой</t>
  </si>
  <si>
    <t>96.</t>
  </si>
  <si>
    <t>Количество банковских карт в обслуживании</t>
  </si>
  <si>
    <t>97.</t>
  </si>
  <si>
    <t>Объём кредитования отраслей реального сектора экономики и населения Краснодарского края, в том числе:</t>
  </si>
  <si>
    <t>98.</t>
  </si>
  <si>
    <t>-кредиты малому бизнесу</t>
  </si>
  <si>
    <t>99.</t>
  </si>
  <si>
    <t>-жилищные кредиты</t>
  </si>
  <si>
    <t>100.</t>
  </si>
  <si>
    <t>-объём предоставленных ипотечных кредитов</t>
  </si>
  <si>
    <t>единиц на 10 тыс.населения</t>
  </si>
  <si>
    <t>тыс.шт.</t>
  </si>
  <si>
    <t>млн.руб.</t>
  </si>
  <si>
    <t>Страховой сектор</t>
  </si>
  <si>
    <t>101.</t>
  </si>
  <si>
    <t>Объём собранных страховых премий</t>
  </si>
  <si>
    <t>102.</t>
  </si>
  <si>
    <t>Объём собранных страховых премий по добровольным видам страхования</t>
  </si>
  <si>
    <t>103.</t>
  </si>
  <si>
    <t>Доля добровольных видов страхования в общем объёме страховых премий</t>
  </si>
  <si>
    <t>Фондовый рынок</t>
  </si>
  <si>
    <t>104.</t>
  </si>
  <si>
    <t>Объём инвестиций, привлеченных в основной капитал крупных и средних предприятий при помощи финансовых инструментов фондового рынка</t>
  </si>
  <si>
    <t>-</t>
  </si>
  <si>
    <t>105.</t>
  </si>
  <si>
    <t>Количество договоров обязательного пенсионного страхования, заключенных НПФ на территории муниципального образования Приморско-Ахтарский район (нарастающим итогом)</t>
  </si>
  <si>
    <t>106.</t>
  </si>
  <si>
    <t>Удельный вес экономически активного населения муниципального образования Приморско-Ахтарский район, охваченного услугами негосударственного пенсионного обеспечения</t>
  </si>
  <si>
    <t>Спортзал, пищеблок, котельная, санузлы, очистные сооружения МБОУ СОШ № 5 в ст. Бриньковской, Приморско-Ахтарского района</t>
  </si>
  <si>
    <t>Начальник отдела экономики управления экономического развития и муниципальной собственности</t>
  </si>
  <si>
    <t>И.Г.Крят</t>
  </si>
  <si>
    <t>Приложение № 2</t>
  </si>
  <si>
    <t>Приложение № 1</t>
  </si>
  <si>
    <t>2015  год</t>
  </si>
  <si>
    <t>2014 год (факт)</t>
  </si>
  <si>
    <t>Исполнение плана 2015 года, %</t>
  </si>
  <si>
    <t>Темп роста, 2015/2014, %</t>
  </si>
  <si>
    <t>Темп роста, 2015/2012, %</t>
  </si>
  <si>
    <t>Строительство пристройки к существующему зданию МБДОУ "Капелька" х. Свободный на 20 мест.</t>
  </si>
  <si>
    <t>Информация о реализации мероприятий, утвержденных Программой социально-экономического развития муниципального образования Приморско-Ахтарский район на период до 2017 года, по состоянию на 31 декабря 2015 года</t>
  </si>
  <si>
    <t>Установка новых и ремонт  имеющихся фонарей уличного освещения, установка узлов учета в х. Морозовском.</t>
  </si>
  <si>
    <t>Приобретение и установка детской игровой площадки в х. Морозовском</t>
  </si>
  <si>
    <t>Восстановление уличного освещения в х.Новопокровском, х. Новонекрасовском.</t>
  </si>
  <si>
    <t>Отремонтировано 22 светильника</t>
  </si>
  <si>
    <t>Отремонтировано 25 светильников</t>
  </si>
  <si>
    <t>ремонт ул. Гагарина в х. Аджановка 450м , приобретены дорожные знаки 10шт, прогредированы дороги по Новопокровскому сельскому поселению.</t>
  </si>
  <si>
    <t>Содержание учреждений культуры подведомственных администрации Ольгинского сельского поселения</t>
  </si>
  <si>
    <t>Изготовление ПСД у. Коммунистической, грейдирование всех улиц поселения, установка дорожных знаков 22 шт.</t>
  </si>
  <si>
    <t xml:space="preserve">Ремонт ул. Переселенческой от ПКО+00 (дом№2) до ПК9+89 в ст-це Приазовской; Ремонт пер. Первомайский от ПКО+00 (дом № 13) до ПК3+21 в ст-це  риазовской Ремонт пер. Межевого от ПКО +00 (дом № 35)до ПК2+17 в ст-це Приазовской; ВСЕГО 1,427 км. Ямочный ремонт ул. Театральной 227 м2;
Грейдирование всех гравийных улиц в поселении - 8,9 км. Установка дорожных знаков 18 шт. </t>
  </si>
  <si>
    <t>3/180</t>
  </si>
  <si>
    <t>1/241</t>
  </si>
  <si>
    <t>1/525</t>
  </si>
  <si>
    <t>до 18</t>
  </si>
  <si>
    <t>168/105</t>
  </si>
  <si>
    <t>97,1/82</t>
  </si>
  <si>
    <t>16,31 раз</t>
  </si>
  <si>
    <t>Занятость населения</t>
  </si>
  <si>
    <t>ВСЕГО:</t>
  </si>
  <si>
    <t xml:space="preserve">Участие в Международном инвестиционном форуме "Сочи-2015". В связи с уточнением стоимости услуг, расходы были произведены по фактической потребности. </t>
  </si>
  <si>
    <t xml:space="preserve">Средства федерального бюджета 4 850,3 тыс. руб. </t>
  </si>
  <si>
    <t>132/47</t>
  </si>
  <si>
    <t>102,7/69,1</t>
  </si>
  <si>
    <t>255/113</t>
  </si>
  <si>
    <t>190,9/136,9</t>
  </si>
  <si>
    <t>167/80</t>
  </si>
  <si>
    <t>166/121</t>
  </si>
  <si>
    <t>105,2/78,86</t>
  </si>
  <si>
    <t>157,7/135,2</t>
  </si>
  <si>
    <t>78,6%/44,8%</t>
  </si>
  <si>
    <t>51,8%/41,6%</t>
  </si>
  <si>
    <t>79,0%/58,8%</t>
  </si>
  <si>
    <t>105,8%/84,3%</t>
  </si>
  <si>
    <t>53,8%/50,5%</t>
  </si>
  <si>
    <t>97,6%/87,6%</t>
  </si>
  <si>
    <t>1.5.</t>
  </si>
  <si>
    <t xml:space="preserve">2015 год </t>
  </si>
  <si>
    <t>1.6.</t>
  </si>
  <si>
    <t>2.1.</t>
  </si>
  <si>
    <t>Итого: по пункту 2</t>
  </si>
  <si>
    <t>2.2.</t>
  </si>
  <si>
    <t>Приморско-Ахтарског городское поселение</t>
  </si>
  <si>
    <t>2.3.</t>
  </si>
  <si>
    <t>2.4.</t>
  </si>
  <si>
    <t>2.5.</t>
  </si>
  <si>
    <t>300,0</t>
  </si>
  <si>
    <t>300</t>
  </si>
  <si>
    <t>9177,96</t>
  </si>
  <si>
    <t>На содержание племенного КРС (ОАО ПЗ СС "Бейсуг"), за счет средств федерального бюджета - 2683,024 тыс. руб. в 2013 году. В 2014-2015 годах средства краевого и федерального бюджетов не выделялись.</t>
  </si>
  <si>
    <t>1213,6</t>
  </si>
  <si>
    <t>1213,4</t>
  </si>
  <si>
    <t>Возмещение части затрат на поддержку сельскохозяйственного производства (молоко, мясо) согласно постановления главы администрации (губернатора) Краснодарского края от 03.06.2014г. № 546 «Об утверждении порядков расходования субвенций и предоставления субсидий за счет средств  краевого бюджета, предусмотренных на реализацию мероприятий подпрограммы "Развитие малых форм хозяйствования в АПК Краснодарского края" в рамках госпрограммы Краснодарского края "Развитие сельского хозяйства и регулирование рынков с/х продукции, сырья и продовольствия"</t>
  </si>
  <si>
    <t>9466,2</t>
  </si>
  <si>
    <t>8618,828</t>
  </si>
  <si>
    <t>Противоэпизоотические меропрития</t>
  </si>
  <si>
    <t>1440</t>
  </si>
  <si>
    <t>Обустройство места (площадки) для размещения специальных печей (крематоров) для уничтожения биологических отходов по подпрограмме "Обеспечение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t>
  </si>
  <si>
    <t>41330</t>
  </si>
  <si>
    <t>Реконструкция и модернизация предприятий: ООО Птицефабрика "Приморская"-план-500т.р., факт-6210т.р.    ; ООО "Кубань-Ахтари"- план-100 т. р., факт - 0 т. р.; ОАО СС Племзавод  "Бейсуг"-план - 34460 т.р., факт- 78070 т. р.; ООО "Кавказ"-план- 6270 т. р., факт- 32670 т.р.</t>
  </si>
  <si>
    <t>116950</t>
  </si>
  <si>
    <t>14.Транспорт</t>
  </si>
  <si>
    <t>В 2014 году вложений денежных средств по ОАО "Приморско-Ахтарское АТП" не было, в связи с высокой ценой на автобусы.</t>
  </si>
  <si>
    <t>Итого по пункту 4</t>
  </si>
  <si>
    <t>Организация и проведение культурно-досуговых мероприятий</t>
  </si>
  <si>
    <t>Библиотечно-информационное обслуживание населения</t>
  </si>
  <si>
    <t>Реализация дополнительных предпрофессиональных общеобразовательных программ в области искусств</t>
  </si>
  <si>
    <t>Финансовое обеспечение деятельности бюджетных и автономных учреждений культуры</t>
  </si>
  <si>
    <t>Поэтапное повышение уровня средней заработной платы работников муниципальных учреждений культуры</t>
  </si>
  <si>
    <t>Укрепление материально-технической базы клубов по месту жительства</t>
  </si>
  <si>
    <t xml:space="preserve">Трудоустроены на временные рабочие места 396 несовершеннолетних гражданина в возрасте от 14 до 18 лет.
</t>
  </si>
  <si>
    <t>Трудоустроены на временные рабочие места 34 гражданина на общественные работы.</t>
  </si>
  <si>
    <t>2014год</t>
  </si>
  <si>
    <t>2015год</t>
  </si>
  <si>
    <t>В 2015 году приобретение ПСД для строительства объекта "Распределительные газопроводы высокого и низкого давления, ШРП-1, ШРП-3 в ст. Степной приморско-Ахатрского района (1 очередь)"</t>
  </si>
  <si>
    <t>7. Топливно-энергетический комплекс</t>
  </si>
  <si>
    <t>ИТОГО по разделу:</t>
  </si>
  <si>
    <t>Архитектура и градостроительство</t>
  </si>
  <si>
    <t xml:space="preserve">Открыто 10 окон в территориально обособленных структурных подразделениях МКУ «МФЦ» Приморско-Ахтарский район-
1. ТОСП ст. Бородинская ул. Ленина,18 –одно окно
2. ТОСП ст Бриньковская ул. Казачья, 1/2  - два окна
3. ТОСП ст. Ольгинская ул. Ленина, 19 – два окна
4. ТСОП пос. Ахтарский ул. Горького, 13 – одно окно
5. ТОСП ст. Приазовская ул. Ленина, 27 – одно окно
6. ТОСП х. Новопокровский ул. Центральная, 20 –одно окно
7. ТОСП в х. Свободный ул. Ленина, 18 –одно окно
8. ТОСП в ст. Степная ул. Орджоникидзе, 19 –одно окно.
</t>
  </si>
  <si>
    <t>Развитие экономики</t>
  </si>
  <si>
    <t>Ремонт ул. Горького, ул.Мацокина, ул.Орджоникидзе. Всего: 1,017км</t>
  </si>
  <si>
    <t>Капитальный ремонт ул.Школьной, ул. Молодежной. Всего: 1,016км.</t>
  </si>
  <si>
    <t xml:space="preserve">Ремонт ул. Красноармейской в ст. Бородинской;  ул. Комсомольской;  ул. Мира Всего: 0,917 км в 2013 году. В 2015 году ремонт ул.Ленина всего 0,336 км.
</t>
  </si>
  <si>
    <t>В 2013 году отремонтированно дорог поселения общей протяженностью 5,107 км.  В 2014 году отремонтрированно 1,52 км.дорог.  В 2015 году отремонтировано 1,107 км дорог.</t>
  </si>
  <si>
    <t>Ремонт ул. Гагарина от ПК 0+00 (а/д г. Приморско-Ахтарск -Хорошилов) до ПК 1+27, от ПК 10+27 до ПК 12+37 в х. Аджановка 337 м.</t>
  </si>
  <si>
    <t>Ремонт ул.Свободной и ул.Почтовой в х.Курчанском, ул. Первомайской в х.Свободном, всего 0,973 км.</t>
  </si>
  <si>
    <t>Проведение инженерно-геологических изысканий  по объектам «Капитальный ремонт подъездной автомобильной дороги к х. Новые Лиманокирпили», «Капитальный ремонт подъездной автомобильной дороги к х. Крупской» - 266 тыс. руб., содержание подъездной автомобильной дороги к п. Максима Горького  и подъездной автомобильной дороги к п. Центральному муниципального образования Приморско-Ахтарский район  - 488,5 тыс. руб.</t>
  </si>
  <si>
    <t>Дорожное хозяйство</t>
  </si>
  <si>
    <t xml:space="preserve">Инвестиционные проекты со сроком окончания 2014 год </t>
  </si>
  <si>
    <t xml:space="preserve">Инвестиционные проекты, реализуемые в 2014-2017 годах </t>
  </si>
  <si>
    <t>_____________________</t>
  </si>
  <si>
    <t>Крят И.Г.</t>
  </si>
  <si>
    <t>Информация о реализации инвестиционных проектов на территории городского округа (муниципального района), утвержденных Программой социально-экономического развития городского округа (муниципального района) на период до 2017 год, по состоянию на 31 декабря 2015 года</t>
  </si>
  <si>
    <t>Не были закончены проектные работы по муниципальному контракту. Краевые средства не выделены в 2014 году. В 2015 году не получено положительное заключение государственной экспертизы проектно-сметной документации реконструкции строящегося здания лабораторного корпуса под детскую поликлинику, средства не освоены.</t>
  </si>
  <si>
    <t>Увеличение средств направлено на повышение заработной платы работникам учреждений культуры.</t>
  </si>
  <si>
    <t xml:space="preserve">Средства ЗСК Ведомственная целевая программа «Развитие культуры Бородинского сельского поселения Приморско-Ахтарского района». Изготовление ПСД и положительное заключение на капитальный ремонт Сельского Дома культуры станицы Бородинской. </t>
  </si>
  <si>
    <t>Энергетическое обследовние СДК ст.Степной</t>
  </si>
  <si>
    <t xml:space="preserve">Прошли повышение квалификации директор МКУ "СДК ст. Бородинской" "Повышение качества и расширение спектра муниципальных услуг в сфере культуры. Целевые показатели развития сферы культуры и меры, обеспечивающие их достижение" и по "Управление государственными и муниципальными закупками: контрактная система" директор МКУК "Бородинская ПБ" </t>
  </si>
  <si>
    <t>Превышение фактических расходов местного бюджета в сумме 82,4 тыс. руб. сложилось в связи с тем, что решениями Совета муниципального образования Приморско-Ахтарский район № 522 от 17.12.2014г. и № 585 от 17.07.2015 г. в рамках мероприятий по исполнению наказов избирателей депутатами Совета муниципального образования Приморско-Ахтарский район выделены средства в размере 15 т.р. и 32 т. р., соответственно. Решением Совета муниципального образования Приморско-Ахтарский район № 44 от 16.12.2015 года увеличены расходы и доходы на 35,4т.р. на оплату коммунальных услуг.</t>
  </si>
  <si>
    <t>Приобретены огнетушители в количестве 12 штук</t>
  </si>
  <si>
    <t>Предупреждение ЧС</t>
  </si>
  <si>
    <t>ГСМ для ликвидации ЧС в сентябре 2014-90,6 тыс. руб. Дополнит.тех. обслуж.гидрологического поста-14,4 тыс. руб. Тех.обслуживание оборудован. Автомат. Системы оперативн. Контроля и мониторинга паводковой ситуации-189,73 тыс. руб. Настройка оборудования КТСО-Р на новые рабочие частоты-87,32 тыс. руб. Проведение экспертизы возможности использования заявленных радиочастот-28,5 тыс. руб. Плата за использование радиочастот-4,3 тыс. руб</t>
  </si>
  <si>
    <t>ВСЕГО по Программе:</t>
  </si>
  <si>
    <t xml:space="preserve">Федеральный бюджет:  2014 год - 375,0 тыс. руб.  Количество молодых семей - 4 семьи. Субсидия на покупку и строительство жилья     </t>
  </si>
  <si>
    <t xml:space="preserve">Федеральный бюджет:  2015 год - 392,2 тыс. руб.  Количество молодых семей - 2 семьи. Субсидия на покупку и строительство жилья     </t>
  </si>
  <si>
    <t>Обеспечение жилыми помещениями детей-сирот и детей, оставшихся без попечения родителей, лиц из числа детей-сирот и дете, оставшихся без попечения родителей</t>
  </si>
  <si>
    <t>Обеспечение доступности жилья</t>
  </si>
  <si>
    <t>Ремонт придомовых территорий многоквартирных домов, тротуаров.</t>
  </si>
  <si>
    <t>Всего по п.1</t>
  </si>
  <si>
    <t>Оплата  за электроснабжение объектов уличного освещения, обслуживание сетей наружного освещения.</t>
  </si>
  <si>
    <t>Произведен ремонт уличного освещения в хуторе им. Тамаровского, средства выделены решением Совета Бриньковского сельского поселения "О бюджете Бриньковского сельского поселения на 2015 год"</t>
  </si>
  <si>
    <t>Итого: по п.3</t>
  </si>
  <si>
    <t>Капитальный ремонт мемориального комплекса в честь воинов Советской Армии-односельчан, погибших в 1942 году</t>
  </si>
  <si>
    <t>Итого:по п.2</t>
  </si>
  <si>
    <t>Итого:по п.4</t>
  </si>
  <si>
    <t>Итого: по п.5</t>
  </si>
  <si>
    <t>Итого:по п.1</t>
  </si>
  <si>
    <t xml:space="preserve">Реконструкция котельных:- АТП;- Авиагородок. Произведен ремонт теплотрасс на 2 котельных, произведена замена изоляции трубопроводов на 5 котельных. Закуплены два котла для модернизации котельной № 17
</t>
  </si>
  <si>
    <t>Мероприятия по подготовке к ОЗП.</t>
  </si>
  <si>
    <t>Коммунальное хозяйство</t>
  </si>
  <si>
    <t>Итого:по п.3</t>
  </si>
  <si>
    <t>Жилищно-коммунальное хозяйство</t>
  </si>
  <si>
    <t>Строительство 2 -ой секции 30-кв.3-х этажного дома по адресу: г.Приморско-Ахтарск, ул.Азовская, 5</t>
  </si>
  <si>
    <t>__________________</t>
  </si>
  <si>
    <t>план 15г.-по данным УО</t>
  </si>
  <si>
    <t>2/160</t>
  </si>
  <si>
    <t>0/0</t>
  </si>
  <si>
    <t>4/879</t>
  </si>
  <si>
    <t>1/25</t>
  </si>
  <si>
    <t>2/70</t>
  </si>
  <si>
    <t>200%/29%</t>
  </si>
  <si>
    <t>200%/350%</t>
  </si>
  <si>
    <t>100%31%</t>
  </si>
  <si>
    <t>100%/4,8%</t>
  </si>
  <si>
    <t>25%/2,8%</t>
  </si>
  <si>
    <t>8,3%/0,8%</t>
  </si>
  <si>
    <t>Развитие АПК</t>
  </si>
  <si>
    <t>26783,85</t>
  </si>
  <si>
    <t>19580,99</t>
  </si>
  <si>
    <t>10485,466</t>
  </si>
  <si>
    <t>11308,77</t>
  </si>
  <si>
    <t>10485,47</t>
  </si>
  <si>
    <t>5618,827</t>
  </si>
  <si>
    <t>5812,92</t>
  </si>
  <si>
    <t>2653,4</t>
  </si>
  <si>
    <t xml:space="preserve">Строительство и обустройство многофункциональных спортивных площадок
</t>
  </si>
  <si>
    <t>Мероприятия в области физической культуры и спорта (развитие физической культуры и спорта)</t>
  </si>
  <si>
    <t>Финансовое обеспечение деятельности МАУ Приморско-Ахтарского городского поселения "Стадион "Русь" им. А.Н.Катрича"</t>
  </si>
  <si>
    <t>Физическая культура и спорт</t>
  </si>
  <si>
    <t>Капитальный ремонт стадиона "Русь" им. Катрича, в том числе благоустройство территории, устройство ливневой канализации перед трибунами, освещение футбольного поля</t>
  </si>
  <si>
    <t>Всего:</t>
  </si>
  <si>
    <t>Итого:по п. 2</t>
  </si>
  <si>
    <t>Строительство детского садика на 140 мест в г. Приморско-Ахтарске, ул Гоголя,д.4. Организация по осущ. строительного контроля работает по УСН (без НДС). В свзи с этим в 2013 г. не было выполнено условие соглашения по софинансированию на предоставление субсидии из КБ.</t>
  </si>
  <si>
    <t xml:space="preserve">Строительство детского садика на 140 мест в г. Приморско-Ахтарск, ул. Гоголя, д.4 </t>
  </si>
  <si>
    <t>Капитальный ремонт МБОУ ДОУ № 4 ст. Бриньковская</t>
  </si>
  <si>
    <t>Проектирование детсада на 165 мест ул.Коммунаров г. Приморско-Ахтарск</t>
  </si>
  <si>
    <t>Приобретение проектно-сметной документации в сумме 2600 тыс. руб. предусмотрено в 2016 году.</t>
  </si>
  <si>
    <t>Проектирование МБОУ  СОШ № 1 -сложилась экономия  после конкурсных процедур.</t>
  </si>
  <si>
    <t xml:space="preserve">Реконструкция МБОУ СОШ No 1, г. Приморско-Ахтарск, ул.Космонавтов,111   </t>
  </si>
  <si>
    <t>Капитальный ремонт спортивных залов СОШ № 6 ст.Приазовской и № 8 х.Свободного .Все мероприятия выполнены. Выделены дополнительно денежные средства из краевого и местного бюджета на:приобретение мебели, оборудования, инвентаря для укрепления материально-технической базы учреждений образования</t>
  </si>
  <si>
    <t>Выделены дополнительно денежные средства из краевого бюджета на приобретение оборудования, мебели и т.тд.; из местного бюджета денежные средства на проведение некоторых запланированных мероприятий не выделялись. Выполнены мероприятия: ремонт и устройство ограждения территорий, автоматических ворот МБОУ ООШ № 10, МБОУ СОШ №6, МБОУ СОШ №7, МБОУ СОШ №8; обеспечение МБОУ ООШ № 5 системами видеонаблюдений; проведение экспертизы ПСД, работы по осуществлению строительного контроля при проведении кап. ремонта спортивных залов МБОУ СОШ № 3, МБОУ СОШ №9, МБОУ ООШ №16; капитальный ремонт спортивных залов МБОУ СОШ №3, МБОУ СОШ № 9, МБОУ ООШ № 16; приобретение оборуд. и инвентаря для открытия групп в МДОУ №8 "Золотая рыбка", строительство пристройки к МДОУ № 21 на 20 мест, ремонт узла учета тепловой энергии МБОУ СОШ № 13, ремонт сетей канализац.,водоснабжения, полов приобретение сантехники МООУ ДОД ДДТ, приобретение оборудования и инвентаря для открытия детсада на 140 мест и т.д.</t>
  </si>
  <si>
    <t>Подготовка, повышение квалификации кадров муниципальный учреждений образования</t>
  </si>
  <si>
    <t>Согласно Закона КК от 23.07.2015 г.№ 3217-КЗ "О внесении изменений в Закон КК "О субсидиях на дополнительную помощь местным бюджетам для решения социально-значимых вопросов на 2015 год".</t>
  </si>
  <si>
    <t>Мероприятия по муниципальной программе "Молодежь Приморско-Ахтарского района"</t>
  </si>
  <si>
    <t>Мероприятия по  программе "Молодежь Приморско-Ахтарского района"</t>
  </si>
  <si>
    <t>Капитальный ремонт здания МБДОУ "Капелька" в х.Новопокровский</t>
  </si>
  <si>
    <t>Капитальный ремонт спортивного зала и помещений при нем (снарядных, раздевальных, душевых, уборных, комнат для инструктора) МБОУ СОШ № 7.</t>
  </si>
  <si>
    <t>Капитальный ремонт спортивного зала и помещений при нем (снарядных, раздевальных, душевых, уборных, комнат для инструктора) МБОУ СОШ № 2.</t>
  </si>
  <si>
    <t>Ремонт фасада здания  МБОУ СОШ № 2.</t>
  </si>
  <si>
    <t>Капитальный ремонт помещений  МБОУ СОШ № 4.</t>
  </si>
  <si>
    <t>в том числе 2015 год</t>
  </si>
  <si>
    <t>Уменьшение фактических показателей по сравнению с плановыми произошло ввиду снижения цены контракта в ходе аукциона.</t>
  </si>
  <si>
    <t>Средства не выделены из-за их отсустствия.</t>
  </si>
  <si>
    <t>Итого: по п.4</t>
  </si>
  <si>
    <t>Итого:по п.5</t>
  </si>
  <si>
    <t>Осуществление мероприятий по гражданской обороне.</t>
  </si>
  <si>
    <t>2013год</t>
  </si>
  <si>
    <t xml:space="preserve">Мероприятия по ГО и ЧС, по безопасности дорожного движения и безопасности на водных объектах. </t>
  </si>
  <si>
    <t>Целевая программа: "Краевое обеспечение сферы культуры и искуства Краснодарского края на 2011-2013 годы, комунальные услуги, зароботная плата работников культуры, премирование работников культуры, приобретение основных средств и товарно-материальных ценностей, содержание имущества.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</si>
</sst>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
    <numFmt numFmtId="165" formatCode="0.0"/>
    <numFmt numFmtId="166" formatCode="0.0%"/>
  </numFmts>
  <fonts count="29"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sz val="12"/>
      <color rgb="FF000000"/>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sz val="14"/>
      <color theme="1"/>
      <name val="Times New Roman"/>
      <family val="1"/>
      <charset val="204"/>
    </font>
    <font>
      <sz val="12"/>
      <name val="Times New Roman"/>
      <family val="1"/>
      <charset val="204"/>
    </font>
    <font>
      <sz val="11"/>
      <name val="Times New Roman"/>
      <family val="1"/>
      <charset val="204"/>
    </font>
    <font>
      <b/>
      <sz val="12"/>
      <color theme="1"/>
      <name val="Times New Roman"/>
      <family val="1"/>
      <charset val="204"/>
    </font>
    <font>
      <sz val="11"/>
      <color theme="1"/>
      <name val="Calibri"/>
      <family val="2"/>
      <charset val="204"/>
      <scheme val="minor"/>
    </font>
    <font>
      <sz val="10"/>
      <name val="Arial Cyr"/>
      <charset val="204"/>
    </font>
    <font>
      <sz val="11"/>
      <color indexed="8"/>
      <name val="Times New Roman"/>
      <family val="1"/>
      <charset val="204"/>
    </font>
    <font>
      <sz val="9"/>
      <color indexed="8"/>
      <name val="Times New Roman"/>
      <family val="1"/>
      <charset val="204"/>
    </font>
    <font>
      <b/>
      <sz val="11"/>
      <color indexed="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1"/>
      <color indexed="8"/>
      <name val="Calibri"/>
      <family val="2"/>
      <charset val="204"/>
    </font>
    <font>
      <b/>
      <sz val="11"/>
      <color theme="1"/>
      <name val="Calibri"/>
      <family val="2"/>
      <charset val="204"/>
      <scheme val="minor"/>
    </font>
    <font>
      <sz val="12"/>
      <color theme="1"/>
      <name val="Calibri"/>
      <family val="2"/>
      <charset val="204"/>
      <scheme val="minor"/>
    </font>
    <font>
      <b/>
      <sz val="10"/>
      <color indexed="8"/>
      <name val="Times New Roman"/>
      <family val="1"/>
      <charset val="204"/>
    </font>
    <font>
      <sz val="12"/>
      <color indexed="8"/>
      <name val="Times New Roman"/>
      <family val="1"/>
      <charset val="204"/>
    </font>
    <font>
      <b/>
      <sz val="12"/>
      <color indexed="8"/>
      <name val="Times New Roman"/>
      <family val="1"/>
      <charset val="204"/>
    </font>
    <font>
      <sz val="9"/>
      <color theme="1"/>
      <name val="Times New Roman"/>
      <family val="1"/>
      <charset val="204"/>
    </font>
    <font>
      <sz val="10"/>
      <color theme="1"/>
      <name val="Times New Roman"/>
      <family val="1"/>
      <charset val="204"/>
    </font>
    <font>
      <sz val="10"/>
      <color theme="1"/>
      <name val="Cambria"/>
      <family val="1"/>
      <charset val="204"/>
      <scheme val="major"/>
    </font>
    <font>
      <sz val="10"/>
      <color theme="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2" fillId="0" borderId="0"/>
    <xf numFmtId="0" fontId="12" fillId="0" borderId="0"/>
    <xf numFmtId="0" fontId="12" fillId="0" borderId="0"/>
    <xf numFmtId="9" fontId="12"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cellStyleXfs>
  <cellXfs count="331">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1" xfId="0" applyFont="1" applyBorder="1" applyAlignment="1">
      <alignment horizontal="center" vertical="top" wrapText="1"/>
    </xf>
    <xf numFmtId="0" fontId="2" fillId="0" borderId="0" xfId="0" applyFont="1" applyFill="1" applyAlignment="1">
      <alignment vertical="center" wrapText="1"/>
    </xf>
    <xf numFmtId="0" fontId="1" fillId="0" borderId="1" xfId="0" applyFont="1" applyBorder="1" applyAlignment="1">
      <alignment horizontal="center" wrapText="1"/>
    </xf>
    <xf numFmtId="0" fontId="2" fillId="0" borderId="0" xfId="0" applyFont="1" applyFill="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2" fillId="0" borderId="1"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top" wrapText="1"/>
    </xf>
    <xf numFmtId="0" fontId="7" fillId="0" borderId="0" xfId="0" applyFont="1" applyFill="1" applyBorder="1" applyAlignment="1">
      <alignment horizontal="center" vertical="center" wrapText="1"/>
    </xf>
    <xf numFmtId="0" fontId="1" fillId="0" borderId="1" xfId="0" applyFont="1" applyBorder="1" applyAlignment="1">
      <alignment horizontal="center" vertical="top"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0" xfId="0" applyFont="1" applyAlignment="1">
      <alignment vertical="center" wrapText="1"/>
    </xf>
    <xf numFmtId="0" fontId="15" fillId="0" borderId="1" xfId="0" applyFont="1" applyFill="1" applyBorder="1" applyAlignment="1">
      <alignment vertical="center" wrapText="1"/>
    </xf>
    <xf numFmtId="4"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2" fillId="0" borderId="0" xfId="0" applyFont="1" applyFill="1" applyAlignment="1">
      <alignment vertical="center" wrapText="1"/>
    </xf>
    <xf numFmtId="0" fontId="1" fillId="0" borderId="1" xfId="0" applyFont="1" applyFill="1" applyBorder="1" applyAlignment="1">
      <alignment horizontal="center" vertical="top" wrapText="1"/>
    </xf>
    <xf numFmtId="0" fontId="6" fillId="0" borderId="1" xfId="0" applyFont="1" applyFill="1" applyBorder="1" applyAlignment="1">
      <alignment vertical="center" wrapText="1"/>
    </xf>
    <xf numFmtId="0" fontId="13" fillId="0" borderId="0" xfId="0" applyFont="1" applyFill="1" applyAlignment="1">
      <alignment vertical="center" wrapText="1"/>
    </xf>
    <xf numFmtId="0" fontId="13" fillId="0" borderId="0" xfId="0" applyFont="1" applyFill="1" applyAlignment="1">
      <alignment vertical="top" wrapText="1"/>
    </xf>
    <xf numFmtId="0" fontId="1" fillId="0" borderId="1" xfId="0" applyFont="1" applyFill="1" applyBorder="1" applyAlignment="1">
      <alignment vertical="top" wrapText="1"/>
    </xf>
    <xf numFmtId="0" fontId="2"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4" fontId="2"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4" fontId="2" fillId="0" borderId="0" xfId="0" applyNumberFormat="1" applyFont="1" applyFill="1" applyAlignment="1">
      <alignment vertical="center" wrapText="1"/>
    </xf>
    <xf numFmtId="166" fontId="1" fillId="0" borderId="1" xfId="7" applyNumberFormat="1" applyFont="1" applyFill="1" applyBorder="1" applyAlignment="1">
      <alignment vertical="center" wrapText="1"/>
    </xf>
    <xf numFmtId="166" fontId="1" fillId="0" borderId="1" xfId="7" applyNumberFormat="1" applyFont="1" applyFill="1" applyBorder="1" applyAlignment="1">
      <alignment horizontal="center" vertical="center" wrapText="1"/>
    </xf>
    <xf numFmtId="166" fontId="1" fillId="0" borderId="1" xfId="7" applyNumberFormat="1" applyFont="1" applyFill="1" applyBorder="1" applyAlignment="1">
      <alignment horizontal="center" vertical="center"/>
    </xf>
    <xf numFmtId="0" fontId="17" fillId="0" borderId="1" xfId="0" applyFont="1" applyFill="1" applyBorder="1" applyAlignment="1">
      <alignment horizontal="center" vertical="center" wrapText="1"/>
    </xf>
    <xf numFmtId="49" fontId="2" fillId="0" borderId="0" xfId="0" applyNumberFormat="1" applyFont="1" applyFill="1" applyAlignment="1">
      <alignment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13" fillId="0" borderId="0" xfId="0" applyFont="1" applyFill="1" applyBorder="1" applyAlignment="1">
      <alignment vertical="center" wrapText="1"/>
    </xf>
    <xf numFmtId="4"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xf>
    <xf numFmtId="0" fontId="13" fillId="0" borderId="6" xfId="0" applyFont="1" applyFill="1" applyBorder="1" applyAlignment="1">
      <alignment vertical="center" wrapText="1"/>
    </xf>
    <xf numFmtId="0" fontId="13" fillId="0" borderId="0" xfId="0" applyFont="1" applyFill="1" applyAlignment="1">
      <alignment horizontal="center" vertical="center"/>
    </xf>
    <xf numFmtId="3"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64" fontId="15"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0" fillId="0" borderId="0" xfId="0" applyFill="1" applyAlignment="1">
      <alignment vertical="top" wrapText="1"/>
    </xf>
    <xf numFmtId="0" fontId="0" fillId="0" borderId="1" xfId="0" applyFill="1" applyBorder="1" applyAlignment="1">
      <alignment vertical="center" wrapText="1"/>
    </xf>
    <xf numFmtId="0" fontId="0" fillId="0" borderId="0" xfId="0" applyFill="1" applyAlignment="1">
      <alignment wrapText="1"/>
    </xf>
    <xf numFmtId="0" fontId="13" fillId="0" borderId="1" xfId="0" applyFont="1" applyFill="1" applyBorder="1" applyAlignment="1">
      <alignment vertical="top" wrapText="1"/>
    </xf>
    <xf numFmtId="0" fontId="0" fillId="0" borderId="1" xfId="0" applyFill="1" applyBorder="1" applyAlignment="1">
      <alignment vertical="top" wrapText="1"/>
    </xf>
    <xf numFmtId="0" fontId="13" fillId="0" borderId="1" xfId="0" applyFont="1" applyFill="1" applyBorder="1" applyAlignment="1">
      <alignment vertical="center"/>
    </xf>
    <xf numFmtId="4" fontId="13" fillId="0" borderId="1" xfId="0" applyNumberFormat="1" applyFont="1" applyFill="1" applyBorder="1" applyAlignment="1">
      <alignment horizontal="center" vertical="center"/>
    </xf>
    <xf numFmtId="0" fontId="0" fillId="0" borderId="6" xfId="0" applyFont="1" applyFill="1" applyBorder="1" applyAlignment="1">
      <alignment vertical="center" wrapText="1"/>
    </xf>
    <xf numFmtId="0" fontId="0" fillId="0" borderId="1" xfId="0" applyFill="1" applyBorder="1" applyAlignment="1">
      <alignment horizontal="center" wrapText="1"/>
    </xf>
    <xf numFmtId="2" fontId="2" fillId="0" borderId="1" xfId="0" applyNumberFormat="1" applyFont="1" applyFill="1" applyBorder="1" applyAlignment="1">
      <alignment horizontal="left" vertical="top" wrapText="1"/>
    </xf>
    <xf numFmtId="2" fontId="2"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5" fillId="0" borderId="1" xfId="0" applyFont="1" applyFill="1" applyBorder="1" applyAlignment="1">
      <alignment horizontal="center" vertical="center"/>
    </xf>
    <xf numFmtId="0" fontId="2" fillId="0" borderId="1" xfId="0" applyFont="1" applyFill="1" applyBorder="1" applyAlignment="1">
      <alignment vertical="top" wrapText="1"/>
    </xf>
    <xf numFmtId="0" fontId="1" fillId="0" borderId="1" xfId="0" applyFont="1" applyFill="1" applyBorder="1" applyAlignment="1">
      <alignment vertical="center" wrapText="1"/>
    </xf>
    <xf numFmtId="0" fontId="23" fillId="0" borderId="1" xfId="0" applyFont="1" applyFill="1" applyBorder="1" applyAlignment="1">
      <alignment horizontal="center" vertical="top" wrapText="1"/>
    </xf>
    <xf numFmtId="0" fontId="22" fillId="0" borderId="1" xfId="0" applyFont="1" applyFill="1" applyBorder="1" applyAlignment="1">
      <alignment vertical="center" wrapText="1"/>
    </xf>
    <xf numFmtId="0" fontId="20" fillId="0" borderId="1" xfId="0" applyFont="1" applyFill="1" applyBorder="1" applyAlignment="1">
      <alignment vertical="center" wrapText="1"/>
    </xf>
    <xf numFmtId="0" fontId="13" fillId="0" borderId="2" xfId="0" applyFont="1" applyFill="1" applyBorder="1" applyAlignment="1">
      <alignment vertical="center" wrapText="1"/>
    </xf>
    <xf numFmtId="0" fontId="2" fillId="0" borderId="0" xfId="0" applyFont="1" applyFill="1" applyAlignment="1">
      <alignment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13" fillId="0" borderId="7" xfId="0" applyNumberFormat="1" applyFont="1" applyFill="1" applyBorder="1" applyAlignment="1">
      <alignment vertical="center" wrapText="1"/>
    </xf>
    <xf numFmtId="0" fontId="17" fillId="0" borderId="7" xfId="0" applyFont="1" applyFill="1" applyBorder="1" applyAlignment="1">
      <alignment vertical="center" wrapText="1"/>
    </xf>
    <xf numFmtId="0" fontId="0" fillId="0" borderId="7" xfId="0" applyFill="1" applyBorder="1" applyAlignment="1">
      <alignment vertical="center" wrapText="1"/>
    </xf>
    <xf numFmtId="3" fontId="15" fillId="0" borderId="1" xfId="0" applyNumberFormat="1" applyFont="1" applyFill="1" applyBorder="1" applyAlignment="1">
      <alignment horizontal="center" vertical="center" wrapText="1"/>
    </xf>
    <xf numFmtId="0" fontId="0" fillId="0" borderId="8" xfId="0" applyFill="1" applyBorder="1" applyAlignment="1">
      <alignment vertical="center" wrapText="1"/>
    </xf>
    <xf numFmtId="3" fontId="2" fillId="0" borderId="1" xfId="0" applyNumberFormat="1" applyFont="1" applyFill="1" applyBorder="1" applyAlignment="1">
      <alignment horizontal="center" vertical="center" wrapText="1"/>
    </xf>
    <xf numFmtId="0" fontId="15" fillId="0" borderId="6" xfId="0" applyFont="1" applyFill="1" applyBorder="1" applyAlignment="1">
      <alignment vertical="center" wrapText="1"/>
    </xf>
    <xf numFmtId="164" fontId="10" fillId="0" borderId="1" xfId="0" applyNumberFormat="1" applyFont="1" applyFill="1" applyBorder="1" applyAlignment="1">
      <alignment vertical="center"/>
    </xf>
    <xf numFmtId="4" fontId="10" fillId="0" borderId="1" xfId="0" applyNumberFormat="1" applyFont="1" applyFill="1" applyBorder="1" applyAlignment="1">
      <alignment vertical="center"/>
    </xf>
    <xf numFmtId="3" fontId="10" fillId="0" borderId="1" xfId="0" applyNumberFormat="1" applyFont="1" applyFill="1" applyBorder="1" applyAlignment="1">
      <alignment vertical="center"/>
    </xf>
    <xf numFmtId="0" fontId="10" fillId="0" borderId="1" xfId="0" applyFont="1" applyFill="1" applyBorder="1" applyAlignment="1">
      <alignment vertical="center"/>
    </xf>
    <xf numFmtId="0" fontId="2" fillId="0" borderId="2" xfId="0" applyFont="1" applyFill="1" applyBorder="1" applyAlignment="1">
      <alignment horizontal="center" vertical="center" wrapText="1"/>
    </xf>
    <xf numFmtId="0" fontId="26" fillId="0" borderId="1" xfId="0" applyFont="1" applyFill="1" applyBorder="1" applyAlignment="1">
      <alignment vertical="center" wrapText="1"/>
    </xf>
    <xf numFmtId="164"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16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4" fontId="4"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justify" vertical="center"/>
    </xf>
    <xf numFmtId="49" fontId="4" fillId="0" borderId="1"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49" fontId="2" fillId="0" borderId="1" xfId="0" applyNumberFormat="1" applyFont="1" applyFill="1" applyBorder="1" applyAlignment="1">
      <alignment vertical="center" wrapText="1"/>
    </xf>
    <xf numFmtId="2"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9" fontId="2" fillId="0" borderId="8"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25" fillId="0" borderId="1" xfId="0"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top" wrapText="1"/>
    </xf>
    <xf numFmtId="3"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5" fillId="0" borderId="1" xfId="0" applyNumberFormat="1" applyFont="1" applyFill="1" applyBorder="1" applyAlignment="1">
      <alignment vertical="top" wrapText="1"/>
    </xf>
    <xf numFmtId="3" fontId="2" fillId="0" borderId="1" xfId="0" applyNumberFormat="1" applyFont="1" applyFill="1" applyBorder="1" applyAlignment="1">
      <alignment horizontal="center" vertical="top" wrapText="1"/>
    </xf>
    <xf numFmtId="0" fontId="6"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9" fontId="1" fillId="0" borderId="1" xfId="7" applyFont="1" applyFill="1" applyBorder="1" applyAlignment="1">
      <alignment vertical="top" wrapText="1"/>
    </xf>
    <xf numFmtId="166" fontId="1" fillId="0" borderId="1" xfId="7" applyNumberFormat="1" applyFont="1" applyFill="1" applyBorder="1" applyAlignment="1">
      <alignment vertical="top" wrapText="1"/>
    </xf>
    <xf numFmtId="9" fontId="1" fillId="0" borderId="1" xfId="7" applyFont="1" applyFill="1" applyBorder="1" applyAlignment="1">
      <alignment vertical="center" wrapText="1"/>
    </xf>
    <xf numFmtId="9" fontId="1" fillId="0" borderId="1" xfId="7" applyFont="1" applyFill="1" applyBorder="1" applyAlignment="1">
      <alignment horizontal="center" vertical="center" wrapText="1"/>
    </xf>
    <xf numFmtId="9" fontId="1" fillId="0" borderId="1" xfId="7" applyFont="1" applyFill="1" applyBorder="1" applyAlignment="1">
      <alignment horizontal="center" vertical="center"/>
    </xf>
    <xf numFmtId="4" fontId="1" fillId="0" borderId="1" xfId="0" applyNumberFormat="1" applyFont="1" applyFill="1" applyBorder="1" applyAlignment="1">
      <alignment vertical="center" wrapText="1"/>
    </xf>
    <xf numFmtId="4" fontId="1" fillId="0" borderId="1" xfId="0" applyNumberFormat="1" applyFont="1" applyFill="1" applyBorder="1" applyAlignment="1">
      <alignment horizontal="center" vertical="center"/>
    </xf>
    <xf numFmtId="0" fontId="1" fillId="0" borderId="1" xfId="0" applyFont="1" applyFill="1" applyBorder="1" applyAlignment="1">
      <alignment wrapText="1"/>
    </xf>
    <xf numFmtId="2" fontId="1" fillId="0" borderId="1" xfId="0" applyNumberFormat="1" applyFont="1" applyFill="1" applyBorder="1" applyAlignment="1">
      <alignment vertical="center" wrapText="1"/>
    </xf>
    <xf numFmtId="3" fontId="1" fillId="0" borderId="1" xfId="0" applyNumberFormat="1" applyFont="1" applyFill="1" applyBorder="1" applyAlignment="1">
      <alignment horizontal="center" vertical="top" wrapText="1"/>
    </xf>
    <xf numFmtId="0" fontId="1" fillId="0" borderId="1" xfId="0" applyFont="1" applyFill="1" applyBorder="1" applyAlignment="1">
      <alignment horizontal="justify" vertical="center" wrapText="1"/>
    </xf>
    <xf numFmtId="166" fontId="1" fillId="0" borderId="1" xfId="7" applyNumberFormat="1" applyFont="1" applyFill="1" applyBorder="1" applyAlignment="1">
      <alignment vertical="center"/>
    </xf>
    <xf numFmtId="0" fontId="1" fillId="0" borderId="1" xfId="0" applyFont="1" applyFill="1" applyBorder="1" applyAlignment="1">
      <alignment horizontal="justify" vertical="center"/>
    </xf>
    <xf numFmtId="0" fontId="1" fillId="0" borderId="6" xfId="0" applyFont="1" applyFill="1" applyBorder="1" applyAlignment="1">
      <alignment horizontal="center" vertical="center"/>
    </xf>
    <xf numFmtId="0" fontId="27" fillId="0" borderId="1" xfId="0" applyFont="1" applyFill="1" applyBorder="1" applyAlignment="1">
      <alignment vertical="center" wrapText="1"/>
    </xf>
    <xf numFmtId="0" fontId="28" fillId="0" borderId="1" xfId="0" applyFont="1" applyFill="1" applyBorder="1" applyAlignment="1">
      <alignment vertical="top" wrapText="1"/>
    </xf>
    <xf numFmtId="0" fontId="2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 fillId="0" borderId="6" xfId="0" applyFont="1"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9"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4"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1"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6" xfId="0" applyFill="1" applyBorder="1" applyAlignment="1">
      <alignment vertical="center" wrapText="1"/>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8" fillId="0" borderId="6" xfId="0" applyFont="1" applyFill="1" applyBorder="1" applyAlignment="1">
      <alignment horizontal="center" vertical="top" wrapText="1"/>
    </xf>
    <xf numFmtId="0" fontId="18" fillId="0" borderId="7" xfId="0" applyFont="1" applyFill="1" applyBorder="1" applyAlignment="1">
      <alignment horizontal="center" vertical="top" wrapText="1"/>
    </xf>
    <xf numFmtId="0" fontId="18" fillId="0" borderId="8" xfId="0" applyFont="1" applyFill="1" applyBorder="1" applyAlignment="1">
      <alignment horizontal="center" vertical="top"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ill="1" applyBorder="1" applyAlignment="1">
      <alignment vertical="center" wrapText="1"/>
    </xf>
    <xf numFmtId="0" fontId="24" fillId="0" borderId="1" xfId="0" applyFont="1" applyFill="1" applyBorder="1" applyAlignment="1">
      <alignment vertical="center" wrapText="1"/>
    </xf>
    <xf numFmtId="0" fontId="17" fillId="0" borderId="1" xfId="0" applyFont="1" applyFill="1" applyBorder="1" applyAlignment="1">
      <alignment vertical="center" wrapText="1"/>
    </xf>
    <xf numFmtId="0" fontId="0" fillId="0" borderId="1" xfId="0" applyFill="1" applyBorder="1" applyAlignment="1">
      <alignment vertical="center"/>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6" xfId="0" applyFont="1" applyFill="1" applyBorder="1" applyAlignment="1">
      <alignment vertical="center" wrapTex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 fillId="0" borderId="6" xfId="0" applyFont="1" applyFill="1" applyBorder="1" applyAlignment="1">
      <alignment wrapText="1"/>
    </xf>
    <xf numFmtId="0" fontId="0" fillId="0" borderId="7" xfId="0" applyFont="1" applyFill="1" applyBorder="1" applyAlignment="1">
      <alignment wrapText="1"/>
    </xf>
    <xf numFmtId="0" fontId="0" fillId="0" borderId="8" xfId="0" applyFont="1" applyFill="1" applyBorder="1" applyAlignment="1">
      <alignment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1" xfId="0" applyFont="1" applyFill="1" applyBorder="1" applyAlignment="1">
      <alignment vertical="center"/>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49" fontId="13" fillId="0" borderId="6"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6" fillId="0" borderId="1" xfId="0" applyFont="1" applyFill="1" applyBorder="1" applyAlignment="1">
      <alignment vertical="center"/>
    </xf>
    <xf numFmtId="0" fontId="20" fillId="0" borderId="1" xfId="0" applyFont="1" applyFill="1" applyBorder="1" applyAlignment="1">
      <alignment horizontal="center" vertical="center" wrapText="1"/>
    </xf>
    <xf numFmtId="0" fontId="4" fillId="0" borderId="6" xfId="0" applyFont="1" applyFill="1" applyBorder="1" applyAlignment="1">
      <alignment vertical="center" wrapText="1"/>
    </xf>
    <xf numFmtId="0" fontId="20" fillId="0" borderId="7" xfId="0" applyFont="1" applyFill="1" applyBorder="1" applyAlignment="1">
      <alignment vertical="center" wrapText="1"/>
    </xf>
    <xf numFmtId="0" fontId="20" fillId="0" borderId="8" xfId="0" applyFont="1" applyFill="1" applyBorder="1" applyAlignment="1">
      <alignment vertical="center" wrapText="1"/>
    </xf>
    <xf numFmtId="0" fontId="18" fillId="0" borderId="1" xfId="0" applyFont="1" applyFill="1" applyBorder="1" applyAlignment="1">
      <alignment vertical="center"/>
    </xf>
    <xf numFmtId="49" fontId="2" fillId="0" borderId="7"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9" xfId="0" applyFont="1" applyFill="1" applyBorder="1" applyAlignment="1">
      <alignment horizontal="center" vertical="top" wrapText="1"/>
    </xf>
    <xf numFmtId="0" fontId="10" fillId="0" borderId="5" xfId="0" applyFont="1" applyFill="1" applyBorder="1" applyAlignment="1">
      <alignment horizontal="center" vertical="top" wrapText="1"/>
    </xf>
    <xf numFmtId="0" fontId="0" fillId="0" borderId="7" xfId="0" applyFill="1" applyBorder="1" applyAlignment="1">
      <alignment vertical="center"/>
    </xf>
    <xf numFmtId="0" fontId="0" fillId="0" borderId="8" xfId="0" applyFill="1" applyBorder="1" applyAlignment="1">
      <alignment vertical="center"/>
    </xf>
    <xf numFmtId="0" fontId="22" fillId="0" borderId="6" xfId="0" applyFont="1" applyFill="1" applyBorder="1" applyAlignment="1">
      <alignment vertical="center" wrapText="1"/>
    </xf>
    <xf numFmtId="0" fontId="2" fillId="0" borderId="7" xfId="0" applyFont="1" applyFill="1" applyBorder="1" applyAlignment="1">
      <alignment vertical="center" wrapText="1"/>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49" fontId="2" fillId="0" borderId="8"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7"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20" fillId="0" borderId="6" xfId="0" applyFont="1" applyFill="1" applyBorder="1" applyAlignment="1">
      <alignment vertical="center" wrapText="1"/>
    </xf>
    <xf numFmtId="0" fontId="7" fillId="0" borderId="0" xfId="0" applyFont="1" applyAlignment="1">
      <alignment horizontal="center"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9" fillId="0" borderId="3" xfId="0" applyFont="1" applyBorder="1" applyAlignment="1">
      <alignment wrapText="1"/>
    </xf>
    <xf numFmtId="0" fontId="9" fillId="0" borderId="4" xfId="0" applyFont="1" applyBorder="1" applyAlignment="1">
      <alignment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3" xfId="0" applyFont="1" applyBorder="1" applyAlignment="1">
      <alignment wrapText="1"/>
    </xf>
    <xf numFmtId="0" fontId="2" fillId="0" borderId="4" xfId="0" applyFont="1" applyBorder="1" applyAlignment="1">
      <alignment wrapText="1"/>
    </xf>
    <xf numFmtId="0" fontId="2" fillId="0" borderId="0" xfId="0" applyFont="1" applyAlignment="1">
      <alignment horizontal="center" vertical="center" wrapText="1"/>
    </xf>
    <xf numFmtId="0" fontId="2" fillId="0" borderId="0" xfId="0" applyFont="1" applyAlignment="1">
      <alignment horizontal="center" wrapText="1"/>
    </xf>
    <xf numFmtId="0" fontId="0" fillId="0" borderId="0" xfId="0" applyAlignment="1">
      <alignment vertical="center" wrapText="1"/>
    </xf>
    <xf numFmtId="0" fontId="1" fillId="0" borderId="0" xfId="0" applyFont="1" applyFill="1" applyAlignment="1">
      <alignment horizontal="center" vertical="center"/>
    </xf>
    <xf numFmtId="0" fontId="0" fillId="0" borderId="0" xfId="0" applyAlignment="1">
      <alignment horizontal="center" vertical="center"/>
    </xf>
    <xf numFmtId="0" fontId="10"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20" fillId="0" borderId="5" xfId="0" applyFont="1" applyFill="1" applyBorder="1" applyAlignment="1">
      <alignment horizontal="center" vertical="center"/>
    </xf>
  </cellXfs>
  <cellStyles count="8">
    <cellStyle name="Обычный" xfId="0" builtinId="0"/>
    <cellStyle name="Обычный 2" xfId="2"/>
    <cellStyle name="Обычный 3" xfId="1"/>
    <cellStyle name="Обычный 3 2" xfId="5"/>
    <cellStyle name="Обычный 5" xfId="3"/>
    <cellStyle name="Процентный" xfId="7" builtinId="5"/>
    <cellStyle name="Процентный 2" xfId="4"/>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9"/>
  <sheetViews>
    <sheetView tabSelected="1" zoomScale="89" zoomScaleNormal="89" zoomScaleSheetLayoutView="85" workbookViewId="0">
      <pane ySplit="9" topLeftCell="A136" activePane="bottomLeft" state="frozen"/>
      <selection pane="bottomLeft" activeCell="B44" sqref="B44:B47"/>
    </sheetView>
  </sheetViews>
  <sheetFormatPr defaultRowHeight="15" x14ac:dyDescent="0.25"/>
  <cols>
    <col min="1" max="1" width="4.5703125" style="4" customWidth="1"/>
    <col min="2" max="3" width="20.7109375" style="4" customWidth="1"/>
    <col min="4" max="4" width="8.5703125" style="4" customWidth="1"/>
    <col min="5" max="5" width="12.5703125" style="6" customWidth="1"/>
    <col min="6" max="6" width="14.85546875" style="6" customWidth="1"/>
    <col min="7" max="7" width="11.5703125" style="6" customWidth="1"/>
    <col min="8" max="9" width="11.28515625" style="6" customWidth="1"/>
    <col min="10" max="10" width="10.7109375" style="6" customWidth="1"/>
    <col min="11" max="11" width="14.28515625" style="6" customWidth="1"/>
    <col min="12" max="12" width="12.5703125" style="6" customWidth="1"/>
    <col min="13" max="13" width="54.28515625" style="6" customWidth="1"/>
    <col min="14" max="14" width="9.5703125" style="4" bestFit="1" customWidth="1"/>
    <col min="15" max="16384" width="9.140625" style="4"/>
  </cols>
  <sheetData>
    <row r="1" spans="1:17" ht="18.75" customHeight="1" x14ac:dyDescent="0.25">
      <c r="A1" s="10"/>
      <c r="B1" s="10"/>
      <c r="C1" s="10"/>
      <c r="D1" s="10"/>
      <c r="E1" s="11"/>
      <c r="F1" s="11"/>
      <c r="G1" s="11"/>
      <c r="H1" s="11"/>
      <c r="I1" s="11"/>
      <c r="J1" s="18"/>
      <c r="K1" s="12"/>
      <c r="L1" s="12"/>
      <c r="M1" s="13" t="s">
        <v>489</v>
      </c>
    </row>
    <row r="2" spans="1:17" ht="15.75" customHeight="1" x14ac:dyDescent="0.25">
      <c r="A2" s="10"/>
      <c r="B2" s="10"/>
      <c r="C2" s="10"/>
      <c r="D2" s="10"/>
      <c r="E2" s="11"/>
      <c r="F2" s="11"/>
      <c r="G2" s="11"/>
      <c r="H2" s="11"/>
      <c r="I2" s="11"/>
      <c r="J2" s="18"/>
      <c r="K2" s="12"/>
      <c r="L2" s="12"/>
      <c r="M2" s="12"/>
    </row>
    <row r="3" spans="1:17" ht="39" customHeight="1" x14ac:dyDescent="0.25">
      <c r="A3" s="241" t="s">
        <v>496</v>
      </c>
      <c r="B3" s="241"/>
      <c r="C3" s="241"/>
      <c r="D3" s="241"/>
      <c r="E3" s="241"/>
      <c r="F3" s="241"/>
      <c r="G3" s="241"/>
      <c r="H3" s="241"/>
      <c r="I3" s="241"/>
      <c r="J3" s="241"/>
      <c r="K3" s="241"/>
      <c r="L3" s="241"/>
      <c r="M3" s="241"/>
    </row>
    <row r="5" spans="1:17" ht="17.25" customHeight="1" x14ac:dyDescent="0.25">
      <c r="A5" s="242" t="s">
        <v>0</v>
      </c>
      <c r="B5" s="242" t="s">
        <v>17</v>
      </c>
      <c r="C5" s="242" t="s">
        <v>13</v>
      </c>
      <c r="D5" s="243" t="s">
        <v>16</v>
      </c>
      <c r="E5" s="242" t="s">
        <v>11</v>
      </c>
      <c r="F5" s="242"/>
      <c r="G5" s="242"/>
      <c r="H5" s="242"/>
      <c r="I5" s="242"/>
      <c r="J5" s="242"/>
      <c r="K5" s="242"/>
      <c r="L5" s="242"/>
      <c r="M5" s="242" t="s">
        <v>18</v>
      </c>
    </row>
    <row r="6" spans="1:17" ht="17.25" customHeight="1" x14ac:dyDescent="0.25">
      <c r="A6" s="242"/>
      <c r="B6" s="242"/>
      <c r="C6" s="242"/>
      <c r="D6" s="243"/>
      <c r="E6" s="242" t="s">
        <v>1</v>
      </c>
      <c r="F6" s="242"/>
      <c r="G6" s="242" t="s">
        <v>14</v>
      </c>
      <c r="H6" s="242"/>
      <c r="I6" s="242"/>
      <c r="J6" s="242"/>
      <c r="K6" s="242"/>
      <c r="L6" s="242"/>
      <c r="M6" s="242"/>
    </row>
    <row r="7" spans="1:17" ht="33" customHeight="1" x14ac:dyDescent="0.25">
      <c r="A7" s="242"/>
      <c r="B7" s="242"/>
      <c r="C7" s="242"/>
      <c r="D7" s="243"/>
      <c r="E7" s="242"/>
      <c r="F7" s="242"/>
      <c r="G7" s="242" t="s">
        <v>2</v>
      </c>
      <c r="H7" s="242"/>
      <c r="I7" s="242" t="s">
        <v>3</v>
      </c>
      <c r="J7" s="242"/>
      <c r="K7" s="242" t="s">
        <v>6</v>
      </c>
      <c r="L7" s="242"/>
      <c r="M7" s="242"/>
    </row>
    <row r="8" spans="1:17" x14ac:dyDescent="0.25">
      <c r="A8" s="242"/>
      <c r="B8" s="242"/>
      <c r="C8" s="242"/>
      <c r="D8" s="243"/>
      <c r="E8" s="9" t="s">
        <v>4</v>
      </c>
      <c r="F8" s="9" t="s">
        <v>5</v>
      </c>
      <c r="G8" s="9" t="s">
        <v>4</v>
      </c>
      <c r="H8" s="9" t="s">
        <v>5</v>
      </c>
      <c r="I8" s="9" t="s">
        <v>4</v>
      </c>
      <c r="J8" s="9" t="s">
        <v>5</v>
      </c>
      <c r="K8" s="9" t="s">
        <v>4</v>
      </c>
      <c r="L8" s="9" t="s">
        <v>5</v>
      </c>
      <c r="M8" s="242"/>
    </row>
    <row r="9" spans="1:17" x14ac:dyDescent="0.25">
      <c r="A9" s="17">
        <v>1</v>
      </c>
      <c r="B9" s="17">
        <v>2</v>
      </c>
      <c r="C9" s="17">
        <v>3</v>
      </c>
      <c r="D9" s="19">
        <v>4</v>
      </c>
      <c r="E9" s="17">
        <v>5</v>
      </c>
      <c r="F9" s="17">
        <v>6</v>
      </c>
      <c r="G9" s="17">
        <v>7</v>
      </c>
      <c r="H9" s="17">
        <v>8</v>
      </c>
      <c r="I9" s="17">
        <v>9</v>
      </c>
      <c r="J9" s="17">
        <v>10</v>
      </c>
      <c r="K9" s="17">
        <v>11</v>
      </c>
      <c r="L9" s="17">
        <v>12</v>
      </c>
      <c r="M9" s="17">
        <v>13</v>
      </c>
    </row>
    <row r="10" spans="1:17" x14ac:dyDescent="0.25">
      <c r="A10" s="247" t="s">
        <v>7</v>
      </c>
      <c r="B10" s="247"/>
      <c r="C10" s="247"/>
      <c r="D10" s="247"/>
      <c r="E10" s="247"/>
      <c r="F10" s="247"/>
      <c r="G10" s="247"/>
      <c r="H10" s="247"/>
      <c r="I10" s="247"/>
      <c r="J10" s="247"/>
      <c r="K10" s="247"/>
      <c r="L10" s="247"/>
      <c r="M10" s="247"/>
      <c r="N10" s="46"/>
      <c r="O10" s="46"/>
      <c r="P10" s="46"/>
      <c r="Q10" s="46"/>
    </row>
    <row r="11" spans="1:17" x14ac:dyDescent="0.25">
      <c r="A11" s="248" t="s">
        <v>34</v>
      </c>
      <c r="B11" s="244" t="s">
        <v>284</v>
      </c>
      <c r="C11" s="203" t="s">
        <v>285</v>
      </c>
      <c r="D11" s="38" t="s">
        <v>19</v>
      </c>
      <c r="E11" s="43">
        <f>E12+E13+E14</f>
        <v>2336.5</v>
      </c>
      <c r="F11" s="43">
        <f t="shared" ref="F11:L11" si="0">F12+F13+F14</f>
        <v>0</v>
      </c>
      <c r="G11" s="43">
        <f t="shared" si="0"/>
        <v>1800</v>
      </c>
      <c r="H11" s="43">
        <f t="shared" si="0"/>
        <v>0</v>
      </c>
      <c r="I11" s="43">
        <f t="shared" si="0"/>
        <v>536.5</v>
      </c>
      <c r="J11" s="43">
        <f t="shared" si="0"/>
        <v>0</v>
      </c>
      <c r="K11" s="43">
        <f t="shared" si="0"/>
        <v>0</v>
      </c>
      <c r="L11" s="43">
        <f t="shared" si="0"/>
        <v>0</v>
      </c>
      <c r="M11" s="263" t="s">
        <v>588</v>
      </c>
      <c r="N11" s="46"/>
      <c r="O11" s="46"/>
      <c r="P11" s="46"/>
      <c r="Q11" s="46"/>
    </row>
    <row r="12" spans="1:17" ht="28.5" customHeight="1" x14ac:dyDescent="0.25">
      <c r="A12" s="248"/>
      <c r="B12" s="245"/>
      <c r="C12" s="249"/>
      <c r="D12" s="70" t="s">
        <v>15</v>
      </c>
      <c r="E12" s="61">
        <v>0</v>
      </c>
      <c r="F12" s="61">
        <v>0</v>
      </c>
      <c r="G12" s="61">
        <v>0</v>
      </c>
      <c r="H12" s="61">
        <v>0</v>
      </c>
      <c r="I12" s="61">
        <v>0</v>
      </c>
      <c r="J12" s="61">
        <v>0</v>
      </c>
      <c r="K12" s="61">
        <v>0</v>
      </c>
      <c r="L12" s="61">
        <v>0</v>
      </c>
      <c r="M12" s="263"/>
      <c r="N12" s="46"/>
      <c r="O12" s="46"/>
      <c r="P12" s="46"/>
      <c r="Q12" s="46"/>
    </row>
    <row r="13" spans="1:17" s="46" customFormat="1" ht="22.5" customHeight="1" x14ac:dyDescent="0.25">
      <c r="A13" s="248"/>
      <c r="B13" s="245"/>
      <c r="C13" s="249"/>
      <c r="D13" s="70" t="s">
        <v>12</v>
      </c>
      <c r="E13" s="61">
        <f>+G13+I13+K13</f>
        <v>1800</v>
      </c>
      <c r="F13" s="61">
        <v>0</v>
      </c>
      <c r="G13" s="61">
        <v>1800</v>
      </c>
      <c r="H13" s="61">
        <v>0</v>
      </c>
      <c r="I13" s="61">
        <v>0</v>
      </c>
      <c r="J13" s="61">
        <v>0</v>
      </c>
      <c r="K13" s="61">
        <v>0</v>
      </c>
      <c r="L13" s="61">
        <v>0</v>
      </c>
      <c r="M13" s="263"/>
    </row>
    <row r="14" spans="1:17" ht="29.25" customHeight="1" x14ac:dyDescent="0.25">
      <c r="A14" s="248"/>
      <c r="B14" s="246"/>
      <c r="C14" s="250"/>
      <c r="D14" s="70" t="s">
        <v>316</v>
      </c>
      <c r="E14" s="61">
        <v>536.5</v>
      </c>
      <c r="F14" s="61">
        <v>0</v>
      </c>
      <c r="G14" s="61">
        <v>0</v>
      </c>
      <c r="H14" s="61">
        <v>0</v>
      </c>
      <c r="I14" s="61">
        <v>536.5</v>
      </c>
      <c r="J14" s="61">
        <v>0</v>
      </c>
      <c r="K14" s="61">
        <v>0</v>
      </c>
      <c r="L14" s="61"/>
      <c r="M14" s="263"/>
      <c r="N14" s="46"/>
      <c r="O14" s="46"/>
      <c r="P14" s="46"/>
      <c r="Q14" s="46"/>
    </row>
    <row r="15" spans="1:17" ht="27" customHeight="1" x14ac:dyDescent="0.25">
      <c r="A15" s="193" t="s">
        <v>37</v>
      </c>
      <c r="B15" s="244" t="s">
        <v>287</v>
      </c>
      <c r="C15" s="203" t="s">
        <v>286</v>
      </c>
      <c r="D15" s="38" t="s">
        <v>19</v>
      </c>
      <c r="E15" s="43">
        <f>E16+E17+E18</f>
        <v>1200</v>
      </c>
      <c r="F15" s="43">
        <f t="shared" ref="F15:L15" si="1">F16+F17+F18</f>
        <v>0</v>
      </c>
      <c r="G15" s="43">
        <f t="shared" si="1"/>
        <v>1200</v>
      </c>
      <c r="H15" s="43">
        <f t="shared" si="1"/>
        <v>0</v>
      </c>
      <c r="I15" s="43">
        <f t="shared" si="1"/>
        <v>0</v>
      </c>
      <c r="J15" s="43">
        <f t="shared" si="1"/>
        <v>0</v>
      </c>
      <c r="K15" s="43">
        <f t="shared" si="1"/>
        <v>0</v>
      </c>
      <c r="L15" s="43">
        <f t="shared" si="1"/>
        <v>0</v>
      </c>
      <c r="M15" s="242" t="s">
        <v>288</v>
      </c>
      <c r="N15" s="46"/>
      <c r="O15" s="46"/>
      <c r="P15" s="46"/>
      <c r="Q15" s="46"/>
    </row>
    <row r="16" spans="1:17" ht="36.75" customHeight="1" x14ac:dyDescent="0.25">
      <c r="A16" s="183"/>
      <c r="B16" s="245"/>
      <c r="C16" s="249"/>
      <c r="D16" s="70" t="s">
        <v>15</v>
      </c>
      <c r="E16" s="58">
        <v>0</v>
      </c>
      <c r="F16" s="58">
        <v>0</v>
      </c>
      <c r="G16" s="58">
        <v>0</v>
      </c>
      <c r="H16" s="58">
        <v>0</v>
      </c>
      <c r="I16" s="58">
        <v>0</v>
      </c>
      <c r="J16" s="58">
        <v>0</v>
      </c>
      <c r="K16" s="58">
        <v>0</v>
      </c>
      <c r="L16" s="58">
        <v>0</v>
      </c>
      <c r="M16" s="242"/>
      <c r="N16" s="46"/>
      <c r="O16" s="46"/>
      <c r="P16" s="46"/>
      <c r="Q16" s="46"/>
    </row>
    <row r="17" spans="1:17" s="46" customFormat="1" ht="36.75" customHeight="1" x14ac:dyDescent="0.25">
      <c r="A17" s="183"/>
      <c r="B17" s="245"/>
      <c r="C17" s="249"/>
      <c r="D17" s="70" t="s">
        <v>12</v>
      </c>
      <c r="E17" s="61">
        <f>+G17+I17+K17</f>
        <v>1200</v>
      </c>
      <c r="F17" s="58">
        <v>0</v>
      </c>
      <c r="G17" s="58">
        <v>1200</v>
      </c>
      <c r="H17" s="58">
        <v>0</v>
      </c>
      <c r="I17" s="58">
        <v>0</v>
      </c>
      <c r="J17" s="58">
        <v>0</v>
      </c>
      <c r="K17" s="58">
        <v>0</v>
      </c>
      <c r="L17" s="58">
        <v>0</v>
      </c>
      <c r="M17" s="242"/>
    </row>
    <row r="18" spans="1:17" ht="73.5" customHeight="1" x14ac:dyDescent="0.25">
      <c r="A18" s="184"/>
      <c r="B18" s="246"/>
      <c r="C18" s="250"/>
      <c r="D18" s="70" t="s">
        <v>316</v>
      </c>
      <c r="E18" s="61">
        <v>0</v>
      </c>
      <c r="F18" s="58">
        <v>0</v>
      </c>
      <c r="G18" s="58">
        <v>0</v>
      </c>
      <c r="H18" s="58">
        <v>0</v>
      </c>
      <c r="I18" s="58">
        <v>0</v>
      </c>
      <c r="J18" s="58">
        <v>0</v>
      </c>
      <c r="K18" s="58">
        <v>0</v>
      </c>
      <c r="L18" s="58">
        <v>0</v>
      </c>
      <c r="M18" s="242"/>
      <c r="N18" s="46"/>
      <c r="O18" s="46"/>
      <c r="P18" s="46"/>
      <c r="Q18" s="46"/>
    </row>
    <row r="19" spans="1:17" s="36" customFormat="1" ht="27" customHeight="1" x14ac:dyDescent="0.25">
      <c r="A19" s="197" t="s">
        <v>40</v>
      </c>
      <c r="B19" s="244" t="s">
        <v>289</v>
      </c>
      <c r="C19" s="203" t="s">
        <v>285</v>
      </c>
      <c r="D19" s="38" t="s">
        <v>19</v>
      </c>
      <c r="E19" s="43">
        <f>E20+E21+E22</f>
        <v>44015.9</v>
      </c>
      <c r="F19" s="43">
        <f t="shared" ref="F19:L19" si="2">F20+F21+F22</f>
        <v>0</v>
      </c>
      <c r="G19" s="43">
        <f t="shared" si="2"/>
        <v>44015.9</v>
      </c>
      <c r="H19" s="43">
        <f t="shared" si="2"/>
        <v>0</v>
      </c>
      <c r="I19" s="43">
        <f t="shared" si="2"/>
        <v>0</v>
      </c>
      <c r="J19" s="43">
        <f t="shared" si="2"/>
        <v>0</v>
      </c>
      <c r="K19" s="43">
        <f t="shared" si="2"/>
        <v>0</v>
      </c>
      <c r="L19" s="43">
        <f t="shared" si="2"/>
        <v>0</v>
      </c>
      <c r="M19" s="242" t="s">
        <v>263</v>
      </c>
      <c r="N19" s="46"/>
      <c r="O19" s="46"/>
      <c r="P19" s="46"/>
      <c r="Q19" s="46"/>
    </row>
    <row r="20" spans="1:17" s="36" customFormat="1" ht="33.75" customHeight="1" x14ac:dyDescent="0.25">
      <c r="A20" s="198"/>
      <c r="B20" s="245" t="s">
        <v>264</v>
      </c>
      <c r="C20" s="249"/>
      <c r="D20" s="70" t="s">
        <v>15</v>
      </c>
      <c r="E20" s="58">
        <v>0</v>
      </c>
      <c r="F20" s="58">
        <v>0</v>
      </c>
      <c r="G20" s="58">
        <v>0</v>
      </c>
      <c r="H20" s="58">
        <v>0</v>
      </c>
      <c r="I20" s="58">
        <v>0</v>
      </c>
      <c r="J20" s="58">
        <v>0</v>
      </c>
      <c r="K20" s="58">
        <v>0</v>
      </c>
      <c r="L20" s="58">
        <v>0</v>
      </c>
      <c r="M20" s="242"/>
      <c r="N20" s="46"/>
      <c r="O20" s="46"/>
      <c r="P20" s="46"/>
      <c r="Q20" s="46"/>
    </row>
    <row r="21" spans="1:17" s="46" customFormat="1" ht="33.75" customHeight="1" x14ac:dyDescent="0.25">
      <c r="A21" s="198"/>
      <c r="B21" s="245"/>
      <c r="C21" s="249"/>
      <c r="D21" s="70" t="s">
        <v>12</v>
      </c>
      <c r="E21" s="61">
        <v>12321.5</v>
      </c>
      <c r="F21" s="58">
        <v>0</v>
      </c>
      <c r="G21" s="58">
        <v>12321.5</v>
      </c>
      <c r="H21" s="58">
        <v>0</v>
      </c>
      <c r="I21" s="58">
        <v>0</v>
      </c>
      <c r="J21" s="58">
        <v>0</v>
      </c>
      <c r="K21" s="58">
        <v>0</v>
      </c>
      <c r="L21" s="58">
        <v>0</v>
      </c>
      <c r="M21" s="242"/>
    </row>
    <row r="22" spans="1:17" s="36" customFormat="1" ht="36" customHeight="1" x14ac:dyDescent="0.25">
      <c r="A22" s="199"/>
      <c r="B22" s="246"/>
      <c r="C22" s="250"/>
      <c r="D22" s="70" t="s">
        <v>316</v>
      </c>
      <c r="E22" s="61">
        <v>31694.400000000001</v>
      </c>
      <c r="F22" s="58">
        <v>0</v>
      </c>
      <c r="G22" s="58">
        <v>31694.400000000001</v>
      </c>
      <c r="H22" s="58">
        <v>0</v>
      </c>
      <c r="I22" s="58">
        <v>0</v>
      </c>
      <c r="J22" s="58">
        <v>0</v>
      </c>
      <c r="K22" s="58">
        <v>0</v>
      </c>
      <c r="L22" s="58">
        <v>0</v>
      </c>
      <c r="M22" s="242"/>
      <c r="N22" s="46"/>
      <c r="O22" s="46"/>
      <c r="P22" s="46"/>
      <c r="Q22" s="46"/>
    </row>
    <row r="23" spans="1:17" s="46" customFormat="1" ht="36" customHeight="1" x14ac:dyDescent="0.25">
      <c r="A23" s="197" t="s">
        <v>43</v>
      </c>
      <c r="B23" s="197" t="s">
        <v>290</v>
      </c>
      <c r="C23" s="242" t="s">
        <v>291</v>
      </c>
      <c r="D23" s="38" t="s">
        <v>19</v>
      </c>
      <c r="E23" s="71">
        <f>E24+E25+E26</f>
        <v>18400</v>
      </c>
      <c r="F23" s="71">
        <f t="shared" ref="F23:L23" si="3">F24+F25+F26</f>
        <v>200</v>
      </c>
      <c r="G23" s="71">
        <f t="shared" si="3"/>
        <v>18200</v>
      </c>
      <c r="H23" s="71">
        <f t="shared" si="3"/>
        <v>0</v>
      </c>
      <c r="I23" s="71">
        <f t="shared" si="3"/>
        <v>200</v>
      </c>
      <c r="J23" s="71">
        <f t="shared" si="3"/>
        <v>200</v>
      </c>
      <c r="K23" s="71">
        <f t="shared" si="3"/>
        <v>0</v>
      </c>
      <c r="L23" s="71">
        <f t="shared" si="3"/>
        <v>0</v>
      </c>
      <c r="M23" s="56"/>
    </row>
    <row r="24" spans="1:17" s="46" customFormat="1" ht="36" customHeight="1" x14ac:dyDescent="0.25">
      <c r="A24" s="198"/>
      <c r="B24" s="198"/>
      <c r="C24" s="272"/>
      <c r="D24" s="70" t="s">
        <v>15</v>
      </c>
      <c r="E24" s="56">
        <f>+G24+I24+K24</f>
        <v>200</v>
      </c>
      <c r="F24" s="56">
        <f>+H24+J24+L24</f>
        <v>200</v>
      </c>
      <c r="G24" s="56">
        <v>0</v>
      </c>
      <c r="H24" s="56">
        <v>0</v>
      </c>
      <c r="I24" s="56">
        <v>200</v>
      </c>
      <c r="J24" s="56">
        <v>200</v>
      </c>
      <c r="K24" s="56">
        <v>0</v>
      </c>
      <c r="L24" s="56">
        <v>0</v>
      </c>
      <c r="M24" s="41" t="s">
        <v>292</v>
      </c>
    </row>
    <row r="25" spans="1:17" s="46" customFormat="1" ht="36" customHeight="1" x14ac:dyDescent="0.25">
      <c r="A25" s="198"/>
      <c r="B25" s="198"/>
      <c r="C25" s="272"/>
      <c r="D25" s="70" t="s">
        <v>12</v>
      </c>
      <c r="E25" s="56">
        <f>+G25+I25+K25</f>
        <v>18200</v>
      </c>
      <c r="F25" s="56">
        <v>0</v>
      </c>
      <c r="G25" s="56">
        <v>18200</v>
      </c>
      <c r="H25" s="56">
        <v>0</v>
      </c>
      <c r="I25" s="56">
        <v>0</v>
      </c>
      <c r="J25" s="56">
        <v>0</v>
      </c>
      <c r="K25" s="56">
        <v>0</v>
      </c>
      <c r="L25" s="56">
        <v>0</v>
      </c>
      <c r="M25" s="56" t="s">
        <v>293</v>
      </c>
    </row>
    <row r="26" spans="1:17" s="46" customFormat="1" ht="36" customHeight="1" x14ac:dyDescent="0.25">
      <c r="A26" s="199"/>
      <c r="B26" s="199"/>
      <c r="C26" s="272"/>
      <c r="D26" s="70" t="s">
        <v>316</v>
      </c>
      <c r="E26" s="56">
        <v>0</v>
      </c>
      <c r="F26" s="56">
        <v>0</v>
      </c>
      <c r="G26" s="56">
        <v>0</v>
      </c>
      <c r="H26" s="56">
        <v>0</v>
      </c>
      <c r="I26" s="56">
        <v>0</v>
      </c>
      <c r="J26" s="56">
        <v>0</v>
      </c>
      <c r="K26" s="56">
        <v>0</v>
      </c>
      <c r="L26" s="56">
        <v>0</v>
      </c>
      <c r="M26" s="56"/>
    </row>
    <row r="27" spans="1:17" ht="33" customHeight="1" x14ac:dyDescent="0.25">
      <c r="A27" s="197"/>
      <c r="B27" s="267" t="s">
        <v>90</v>
      </c>
      <c r="C27" s="247"/>
      <c r="D27" s="38" t="s">
        <v>645</v>
      </c>
      <c r="E27" s="71">
        <f>E11+E15+E19+E23</f>
        <v>65952.399999999994</v>
      </c>
      <c r="F27" s="71">
        <f t="shared" ref="F27:L27" si="4">F11+F15+F19+F23</f>
        <v>200</v>
      </c>
      <c r="G27" s="71">
        <f t="shared" si="4"/>
        <v>65215.9</v>
      </c>
      <c r="H27" s="71">
        <f t="shared" si="4"/>
        <v>0</v>
      </c>
      <c r="I27" s="71">
        <f t="shared" si="4"/>
        <v>736.5</v>
      </c>
      <c r="J27" s="71">
        <f t="shared" si="4"/>
        <v>200</v>
      </c>
      <c r="K27" s="71">
        <f t="shared" si="4"/>
        <v>0</v>
      </c>
      <c r="L27" s="71">
        <f t="shared" si="4"/>
        <v>0</v>
      </c>
      <c r="M27" s="56"/>
      <c r="N27" s="46"/>
      <c r="O27" s="46"/>
      <c r="P27" s="46"/>
      <c r="Q27" s="46"/>
    </row>
    <row r="28" spans="1:17" s="36" customFormat="1" ht="33" customHeight="1" x14ac:dyDescent="0.25">
      <c r="A28" s="198"/>
      <c r="B28" s="268"/>
      <c r="C28" s="266"/>
      <c r="D28" s="38" t="s">
        <v>15</v>
      </c>
      <c r="E28" s="71">
        <f t="shared" ref="E28:L30" si="5">E12+E16+E20+E24</f>
        <v>200</v>
      </c>
      <c r="F28" s="71">
        <f t="shared" si="5"/>
        <v>200</v>
      </c>
      <c r="G28" s="71">
        <f t="shared" si="5"/>
        <v>0</v>
      </c>
      <c r="H28" s="71">
        <f t="shared" si="5"/>
        <v>0</v>
      </c>
      <c r="I28" s="71">
        <f t="shared" si="5"/>
        <v>200</v>
      </c>
      <c r="J28" s="71">
        <f t="shared" si="5"/>
        <v>200</v>
      </c>
      <c r="K28" s="71">
        <f t="shared" si="5"/>
        <v>0</v>
      </c>
      <c r="L28" s="71">
        <f t="shared" si="5"/>
        <v>0</v>
      </c>
      <c r="M28" s="41" t="s">
        <v>292</v>
      </c>
      <c r="N28" s="46"/>
      <c r="O28" s="46"/>
      <c r="P28" s="46"/>
      <c r="Q28" s="46"/>
    </row>
    <row r="29" spans="1:17" s="36" customFormat="1" ht="41.25" customHeight="1" x14ac:dyDescent="0.25">
      <c r="A29" s="198"/>
      <c r="B29" s="268"/>
      <c r="C29" s="266"/>
      <c r="D29" s="38" t="s">
        <v>12</v>
      </c>
      <c r="E29" s="71">
        <f t="shared" si="5"/>
        <v>33521.5</v>
      </c>
      <c r="F29" s="71">
        <f t="shared" si="5"/>
        <v>0</v>
      </c>
      <c r="G29" s="71">
        <f t="shared" si="5"/>
        <v>33521.5</v>
      </c>
      <c r="H29" s="71">
        <f t="shared" si="5"/>
        <v>0</v>
      </c>
      <c r="I29" s="71">
        <f t="shared" si="5"/>
        <v>0</v>
      </c>
      <c r="J29" s="71">
        <f t="shared" si="5"/>
        <v>0</v>
      </c>
      <c r="K29" s="71">
        <f t="shared" si="5"/>
        <v>0</v>
      </c>
      <c r="L29" s="71">
        <f t="shared" si="5"/>
        <v>0</v>
      </c>
      <c r="M29" s="56" t="s">
        <v>293</v>
      </c>
      <c r="N29" s="46"/>
      <c r="O29" s="46"/>
      <c r="P29" s="46"/>
      <c r="Q29" s="46"/>
    </row>
    <row r="30" spans="1:17" s="46" customFormat="1" ht="41.25" customHeight="1" x14ac:dyDescent="0.25">
      <c r="A30" s="199"/>
      <c r="B30" s="269"/>
      <c r="C30" s="266"/>
      <c r="D30" s="38" t="s">
        <v>316</v>
      </c>
      <c r="E30" s="71">
        <f t="shared" si="5"/>
        <v>32230.9</v>
      </c>
      <c r="F30" s="71">
        <f t="shared" si="5"/>
        <v>0</v>
      </c>
      <c r="G30" s="71">
        <f t="shared" si="5"/>
        <v>31694.400000000001</v>
      </c>
      <c r="H30" s="71">
        <f t="shared" si="5"/>
        <v>0</v>
      </c>
      <c r="I30" s="71">
        <f t="shared" si="5"/>
        <v>536.5</v>
      </c>
      <c r="J30" s="71">
        <f t="shared" si="5"/>
        <v>0</v>
      </c>
      <c r="K30" s="71">
        <f t="shared" si="5"/>
        <v>0</v>
      </c>
      <c r="L30" s="71">
        <f t="shared" si="5"/>
        <v>0</v>
      </c>
      <c r="M30" s="56"/>
    </row>
    <row r="31" spans="1:17" s="36" customFormat="1" ht="32.25" customHeight="1" x14ac:dyDescent="0.25">
      <c r="A31" s="264" t="s">
        <v>265</v>
      </c>
      <c r="B31" s="265"/>
      <c r="C31" s="265"/>
      <c r="D31" s="265"/>
      <c r="E31" s="265"/>
      <c r="F31" s="265"/>
      <c r="G31" s="265"/>
      <c r="H31" s="265"/>
      <c r="I31" s="265"/>
      <c r="J31" s="265"/>
      <c r="K31" s="265"/>
      <c r="L31" s="265"/>
      <c r="M31" s="265"/>
      <c r="N31" s="72"/>
      <c r="O31" s="72"/>
      <c r="P31" s="42"/>
      <c r="Q31" s="46"/>
    </row>
    <row r="32" spans="1:17" s="36" customFormat="1" ht="21" customHeight="1" x14ac:dyDescent="0.25">
      <c r="A32" s="260" t="s">
        <v>34</v>
      </c>
      <c r="B32" s="197" t="s">
        <v>304</v>
      </c>
      <c r="C32" s="188" t="s">
        <v>285</v>
      </c>
      <c r="D32" s="38" t="s">
        <v>19</v>
      </c>
      <c r="E32" s="73">
        <f>E36+E40+E44+E48+E52+E56</f>
        <v>220699.80000000002</v>
      </c>
      <c r="F32" s="73">
        <f t="shared" ref="F32:L32" si="6">F36+F40+F44+F48+F52+F56</f>
        <v>100959.40000000001</v>
      </c>
      <c r="G32" s="73">
        <f t="shared" si="6"/>
        <v>190121.7</v>
      </c>
      <c r="H32" s="73">
        <f t="shared" si="6"/>
        <v>43829.799999999996</v>
      </c>
      <c r="I32" s="73">
        <f t="shared" si="6"/>
        <v>30578.100000000002</v>
      </c>
      <c r="J32" s="73">
        <f t="shared" si="6"/>
        <v>7621.6</v>
      </c>
      <c r="K32" s="73">
        <f t="shared" si="6"/>
        <v>0</v>
      </c>
      <c r="L32" s="73">
        <f t="shared" si="6"/>
        <v>0</v>
      </c>
      <c r="M32" s="74"/>
      <c r="N32" s="72"/>
      <c r="O32" s="72"/>
      <c r="P32" s="42"/>
      <c r="Q32" s="46"/>
    </row>
    <row r="33" spans="1:17" s="36" customFormat="1" ht="43.5" customHeight="1" x14ac:dyDescent="0.25">
      <c r="A33" s="261"/>
      <c r="B33" s="258"/>
      <c r="C33" s="257"/>
      <c r="D33" s="38" t="s">
        <v>15</v>
      </c>
      <c r="E33" s="73">
        <f t="shared" ref="E33:L35" si="7">E37+E41+E45+E49+E53+E57</f>
        <v>20004.099999999999</v>
      </c>
      <c r="F33" s="73">
        <f t="shared" si="7"/>
        <v>19109.599999999999</v>
      </c>
      <c r="G33" s="73">
        <f t="shared" si="7"/>
        <v>18541.900000000001</v>
      </c>
      <c r="H33" s="73">
        <f t="shared" si="7"/>
        <v>17712.8</v>
      </c>
      <c r="I33" s="73">
        <f t="shared" si="7"/>
        <v>1462.2</v>
      </c>
      <c r="J33" s="73">
        <f t="shared" si="7"/>
        <v>1396.8</v>
      </c>
      <c r="K33" s="73">
        <f t="shared" si="7"/>
        <v>0</v>
      </c>
      <c r="L33" s="73">
        <f t="shared" si="7"/>
        <v>0</v>
      </c>
      <c r="M33" s="47"/>
      <c r="N33" s="72"/>
      <c r="O33" s="72"/>
      <c r="P33" s="42"/>
      <c r="Q33" s="46"/>
    </row>
    <row r="34" spans="1:17" s="46" customFormat="1" ht="40.5" customHeight="1" x14ac:dyDescent="0.25">
      <c r="A34" s="261"/>
      <c r="B34" s="258"/>
      <c r="C34" s="257"/>
      <c r="D34" s="38" t="s">
        <v>12</v>
      </c>
      <c r="E34" s="73">
        <f t="shared" si="7"/>
        <v>194706.30000000002</v>
      </c>
      <c r="F34" s="73">
        <f t="shared" si="7"/>
        <v>78949.100000000006</v>
      </c>
      <c r="G34" s="73">
        <f t="shared" si="7"/>
        <v>169641.60000000001</v>
      </c>
      <c r="H34" s="73">
        <f t="shared" si="7"/>
        <v>24178.799999999999</v>
      </c>
      <c r="I34" s="73">
        <f t="shared" si="7"/>
        <v>25064.7</v>
      </c>
      <c r="J34" s="73">
        <f t="shared" si="7"/>
        <v>5262.3</v>
      </c>
      <c r="K34" s="73">
        <f t="shared" si="7"/>
        <v>0</v>
      </c>
      <c r="L34" s="73">
        <f t="shared" si="7"/>
        <v>0</v>
      </c>
      <c r="M34" s="56"/>
      <c r="N34" s="72"/>
      <c r="O34" s="72"/>
      <c r="P34" s="42"/>
    </row>
    <row r="35" spans="1:17" s="36" customFormat="1" ht="29.25" customHeight="1" x14ac:dyDescent="0.25">
      <c r="A35" s="262"/>
      <c r="B35" s="259"/>
      <c r="C35" s="257"/>
      <c r="D35" s="38" t="s">
        <v>490</v>
      </c>
      <c r="E35" s="73">
        <f t="shared" si="7"/>
        <v>5989.4</v>
      </c>
      <c r="F35" s="73">
        <f t="shared" si="7"/>
        <v>2900.7</v>
      </c>
      <c r="G35" s="73">
        <f t="shared" si="7"/>
        <v>1938.2</v>
      </c>
      <c r="H35" s="73">
        <f t="shared" si="7"/>
        <v>1938.2</v>
      </c>
      <c r="I35" s="73">
        <f t="shared" si="7"/>
        <v>4051.2</v>
      </c>
      <c r="J35" s="73">
        <f t="shared" si="7"/>
        <v>962.5</v>
      </c>
      <c r="K35" s="73">
        <f t="shared" si="7"/>
        <v>0</v>
      </c>
      <c r="L35" s="73">
        <f t="shared" si="7"/>
        <v>0</v>
      </c>
      <c r="M35" s="56"/>
      <c r="N35" s="72"/>
      <c r="O35" s="72"/>
      <c r="P35" s="42"/>
      <c r="Q35" s="46"/>
    </row>
    <row r="36" spans="1:17" s="36" customFormat="1" ht="26.25" customHeight="1" x14ac:dyDescent="0.25">
      <c r="A36" s="193" t="s">
        <v>233</v>
      </c>
      <c r="B36" s="236" t="s">
        <v>648</v>
      </c>
      <c r="C36" s="188" t="s">
        <v>285</v>
      </c>
      <c r="D36" s="33" t="s">
        <v>19</v>
      </c>
      <c r="E36" s="73">
        <f>E37+E38+E39</f>
        <v>99275.700000000012</v>
      </c>
      <c r="F36" s="73">
        <f t="shared" ref="F36:L36" si="8">F37+F38+F39</f>
        <v>98058.700000000012</v>
      </c>
      <c r="G36" s="73">
        <f t="shared" si="8"/>
        <v>92019.200000000012</v>
      </c>
      <c r="H36" s="73">
        <f t="shared" si="8"/>
        <v>41891.599999999999</v>
      </c>
      <c r="I36" s="73">
        <f t="shared" si="8"/>
        <v>7256.5</v>
      </c>
      <c r="J36" s="73">
        <f t="shared" si="8"/>
        <v>6659.1</v>
      </c>
      <c r="K36" s="73">
        <f t="shared" si="8"/>
        <v>0</v>
      </c>
      <c r="L36" s="73">
        <f t="shared" si="8"/>
        <v>0</v>
      </c>
      <c r="M36" s="75"/>
      <c r="N36" s="72"/>
      <c r="O36" s="72"/>
      <c r="P36" s="42"/>
      <c r="Q36" s="46"/>
    </row>
    <row r="37" spans="1:17" s="36" customFormat="1" ht="99" customHeight="1" x14ac:dyDescent="0.25">
      <c r="A37" s="183"/>
      <c r="B37" s="270"/>
      <c r="C37" s="257"/>
      <c r="D37" s="35" t="s">
        <v>15</v>
      </c>
      <c r="E37" s="76">
        <v>20004.099999999999</v>
      </c>
      <c r="F37" s="61">
        <v>19109.599999999999</v>
      </c>
      <c r="G37" s="34">
        <v>18541.900000000001</v>
      </c>
      <c r="H37" s="61">
        <v>17712.8</v>
      </c>
      <c r="I37" s="34">
        <v>1462.2</v>
      </c>
      <c r="J37" s="61">
        <v>1396.8</v>
      </c>
      <c r="K37" s="61">
        <v>0</v>
      </c>
      <c r="L37" s="61">
        <v>0</v>
      </c>
      <c r="M37" s="75" t="s">
        <v>647</v>
      </c>
      <c r="N37" s="72"/>
      <c r="O37" s="72"/>
      <c r="P37" s="42"/>
      <c r="Q37" s="46"/>
    </row>
    <row r="38" spans="1:17" s="46" customFormat="1" ht="48.75" customHeight="1" x14ac:dyDescent="0.25">
      <c r="A38" s="183"/>
      <c r="B38" s="270"/>
      <c r="C38" s="257"/>
      <c r="D38" s="35" t="s">
        <v>12</v>
      </c>
      <c r="E38" s="34">
        <v>79271.600000000006</v>
      </c>
      <c r="F38" s="34">
        <f>H38+J38+49508</f>
        <v>78949.100000000006</v>
      </c>
      <c r="G38" s="34">
        <v>73477.3</v>
      </c>
      <c r="H38" s="34">
        <v>24178.799999999999</v>
      </c>
      <c r="I38" s="61">
        <v>5794.3</v>
      </c>
      <c r="J38" s="34">
        <v>5262.3</v>
      </c>
      <c r="K38" s="61">
        <v>0</v>
      </c>
      <c r="L38" s="61">
        <v>0</v>
      </c>
      <c r="M38" s="35" t="s">
        <v>294</v>
      </c>
      <c r="N38" s="72"/>
      <c r="O38" s="72"/>
      <c r="P38" s="42"/>
    </row>
    <row r="39" spans="1:17" s="46" customFormat="1" ht="35.25" customHeight="1" x14ac:dyDescent="0.25">
      <c r="A39" s="183"/>
      <c r="B39" s="270"/>
      <c r="C39" s="257"/>
      <c r="D39" s="35" t="s">
        <v>316</v>
      </c>
      <c r="E39" s="77">
        <v>0</v>
      </c>
      <c r="F39" s="77">
        <v>0</v>
      </c>
      <c r="G39" s="77">
        <v>0</v>
      </c>
      <c r="H39" s="77">
        <v>0</v>
      </c>
      <c r="I39" s="77">
        <v>0</v>
      </c>
      <c r="J39" s="77">
        <v>0</v>
      </c>
      <c r="K39" s="77">
        <v>0</v>
      </c>
      <c r="L39" s="61">
        <v>0</v>
      </c>
      <c r="M39" s="35"/>
      <c r="N39" s="72"/>
      <c r="O39" s="72"/>
      <c r="P39" s="42"/>
    </row>
    <row r="40" spans="1:17" s="46" customFormat="1" ht="39" customHeight="1" x14ac:dyDescent="0.25">
      <c r="A40" s="193" t="s">
        <v>302</v>
      </c>
      <c r="B40" s="236" t="s">
        <v>269</v>
      </c>
      <c r="C40" s="188" t="s">
        <v>285</v>
      </c>
      <c r="D40" s="33" t="s">
        <v>19</v>
      </c>
      <c r="E40" s="43">
        <f>E41+E42+E43</f>
        <v>45234.700000000004</v>
      </c>
      <c r="F40" s="43">
        <f t="shared" ref="F40:L40" si="9">F41+F42+F43</f>
        <v>0</v>
      </c>
      <c r="G40" s="43">
        <f t="shared" si="9"/>
        <v>34364.300000000003</v>
      </c>
      <c r="H40" s="43">
        <f t="shared" si="9"/>
        <v>0</v>
      </c>
      <c r="I40" s="43">
        <f t="shared" si="9"/>
        <v>10870.4</v>
      </c>
      <c r="J40" s="43">
        <f t="shared" si="9"/>
        <v>0</v>
      </c>
      <c r="K40" s="43">
        <f t="shared" si="9"/>
        <v>0</v>
      </c>
      <c r="L40" s="43">
        <f t="shared" si="9"/>
        <v>0</v>
      </c>
      <c r="M40" s="75"/>
      <c r="N40" s="72"/>
      <c r="O40" s="72"/>
      <c r="P40" s="42"/>
    </row>
    <row r="41" spans="1:17" s="36" customFormat="1" ht="29.25" customHeight="1" x14ac:dyDescent="0.25">
      <c r="A41" s="183"/>
      <c r="B41" s="236"/>
      <c r="C41" s="257"/>
      <c r="D41" s="35" t="s">
        <v>15</v>
      </c>
      <c r="E41" s="61">
        <v>0</v>
      </c>
      <c r="F41" s="61">
        <v>0</v>
      </c>
      <c r="G41" s="78">
        <v>0</v>
      </c>
      <c r="H41" s="61">
        <v>0</v>
      </c>
      <c r="I41" s="78">
        <v>0</v>
      </c>
      <c r="J41" s="61">
        <v>0</v>
      </c>
      <c r="K41" s="61">
        <v>0</v>
      </c>
      <c r="L41" s="61">
        <v>0</v>
      </c>
      <c r="M41" s="75"/>
      <c r="N41" s="72"/>
      <c r="O41" s="72"/>
      <c r="P41" s="42"/>
      <c r="Q41" s="46"/>
    </row>
    <row r="42" spans="1:17" s="46" customFormat="1" ht="29.25" customHeight="1" x14ac:dyDescent="0.25">
      <c r="A42" s="183"/>
      <c r="B42" s="236"/>
      <c r="C42" s="257"/>
      <c r="D42" s="35" t="s">
        <v>12</v>
      </c>
      <c r="E42" s="61">
        <f>G42+I42</f>
        <v>45234.700000000004</v>
      </c>
      <c r="F42" s="61">
        <v>0</v>
      </c>
      <c r="G42" s="78">
        <v>34364.300000000003</v>
      </c>
      <c r="H42" s="61">
        <v>0</v>
      </c>
      <c r="I42" s="78">
        <v>10870.4</v>
      </c>
      <c r="J42" s="61">
        <v>0</v>
      </c>
      <c r="K42" s="61">
        <v>0</v>
      </c>
      <c r="L42" s="61">
        <v>0</v>
      </c>
      <c r="M42" s="56" t="s">
        <v>293</v>
      </c>
      <c r="N42" s="72"/>
      <c r="O42" s="72"/>
      <c r="P42" s="42"/>
    </row>
    <row r="43" spans="1:17" s="36" customFormat="1" ht="45.75" customHeight="1" x14ac:dyDescent="0.25">
      <c r="A43" s="184"/>
      <c r="B43" s="236"/>
      <c r="C43" s="257"/>
      <c r="D43" s="35" t="s">
        <v>316</v>
      </c>
      <c r="E43" s="61">
        <v>0</v>
      </c>
      <c r="F43" s="61">
        <v>0</v>
      </c>
      <c r="G43" s="78">
        <v>0</v>
      </c>
      <c r="H43" s="61">
        <v>0</v>
      </c>
      <c r="I43" s="78">
        <v>0</v>
      </c>
      <c r="J43" s="61">
        <v>0</v>
      </c>
      <c r="K43" s="61">
        <v>0</v>
      </c>
      <c r="L43" s="61">
        <v>0</v>
      </c>
      <c r="M43" s="56"/>
      <c r="N43" s="72"/>
      <c r="O43" s="72"/>
      <c r="P43" s="42"/>
      <c r="Q43" s="46"/>
    </row>
    <row r="44" spans="1:17" s="36" customFormat="1" ht="41.25" customHeight="1" x14ac:dyDescent="0.25">
      <c r="A44" s="193" t="s">
        <v>303</v>
      </c>
      <c r="B44" s="236" t="s">
        <v>495</v>
      </c>
      <c r="C44" s="188" t="s">
        <v>285</v>
      </c>
      <c r="D44" s="33" t="s">
        <v>19</v>
      </c>
      <c r="E44" s="79">
        <f>E45+E46+E47</f>
        <v>900</v>
      </c>
      <c r="F44" s="79">
        <f t="shared" ref="F44:L44" si="10">F45+F46+F47</f>
        <v>400</v>
      </c>
      <c r="G44" s="79">
        <f t="shared" si="10"/>
        <v>0</v>
      </c>
      <c r="H44" s="79">
        <f t="shared" si="10"/>
        <v>0</v>
      </c>
      <c r="I44" s="79">
        <f t="shared" si="10"/>
        <v>900</v>
      </c>
      <c r="J44" s="79">
        <f t="shared" si="10"/>
        <v>400</v>
      </c>
      <c r="K44" s="79">
        <f t="shared" si="10"/>
        <v>0</v>
      </c>
      <c r="L44" s="79">
        <f t="shared" si="10"/>
        <v>0</v>
      </c>
      <c r="M44" s="57"/>
      <c r="N44" s="72"/>
      <c r="O44" s="72"/>
      <c r="P44" s="42"/>
      <c r="Q44" s="46"/>
    </row>
    <row r="45" spans="1:17" s="46" customFormat="1" ht="30" customHeight="1" x14ac:dyDescent="0.25">
      <c r="A45" s="271"/>
      <c r="B45" s="236"/>
      <c r="C45" s="257"/>
      <c r="D45" s="35" t="s">
        <v>15</v>
      </c>
      <c r="E45" s="80">
        <v>0</v>
      </c>
      <c r="F45" s="77">
        <v>0</v>
      </c>
      <c r="G45" s="77">
        <v>0</v>
      </c>
      <c r="H45" s="77">
        <v>0</v>
      </c>
      <c r="I45" s="77">
        <v>0</v>
      </c>
      <c r="J45" s="77">
        <v>0</v>
      </c>
      <c r="K45" s="61">
        <v>0</v>
      </c>
      <c r="L45" s="61">
        <v>0</v>
      </c>
      <c r="M45" s="57"/>
      <c r="N45" s="72"/>
      <c r="O45" s="72"/>
      <c r="P45" s="42"/>
    </row>
    <row r="46" spans="1:17" s="46" customFormat="1" ht="28.5" customHeight="1" x14ac:dyDescent="0.25">
      <c r="A46" s="271"/>
      <c r="B46" s="236"/>
      <c r="C46" s="257"/>
      <c r="D46" s="35" t="s">
        <v>12</v>
      </c>
      <c r="E46" s="80">
        <v>0</v>
      </c>
      <c r="F46" s="77">
        <v>0</v>
      </c>
      <c r="G46" s="77">
        <v>0</v>
      </c>
      <c r="H46" s="77">
        <v>0</v>
      </c>
      <c r="I46" s="77">
        <v>0</v>
      </c>
      <c r="J46" s="77">
        <v>0</v>
      </c>
      <c r="K46" s="61">
        <v>0</v>
      </c>
      <c r="L46" s="61">
        <v>0</v>
      </c>
      <c r="M46" s="57"/>
      <c r="N46" s="72"/>
      <c r="O46" s="72"/>
      <c r="P46" s="42"/>
    </row>
    <row r="47" spans="1:17" ht="32.25" customHeight="1" x14ac:dyDescent="0.25">
      <c r="A47" s="183"/>
      <c r="B47" s="236"/>
      <c r="C47" s="257"/>
      <c r="D47" s="35" t="s">
        <v>316</v>
      </c>
      <c r="E47" s="80">
        <v>900</v>
      </c>
      <c r="F47" s="77">
        <v>400</v>
      </c>
      <c r="G47" s="77">
        <v>0</v>
      </c>
      <c r="H47" s="77">
        <v>0</v>
      </c>
      <c r="I47" s="77">
        <v>900</v>
      </c>
      <c r="J47" s="77">
        <v>400</v>
      </c>
      <c r="K47" s="61">
        <v>0</v>
      </c>
      <c r="L47" s="61">
        <v>0</v>
      </c>
      <c r="M47" s="57"/>
      <c r="N47" s="46"/>
      <c r="O47" s="46"/>
      <c r="P47" s="46"/>
      <c r="Q47" s="46"/>
    </row>
    <row r="48" spans="1:17" s="46" customFormat="1" ht="32.25" customHeight="1" x14ac:dyDescent="0.25">
      <c r="A48" s="203" t="s">
        <v>315</v>
      </c>
      <c r="B48" s="254" t="s">
        <v>268</v>
      </c>
      <c r="C48" s="188" t="s">
        <v>285</v>
      </c>
      <c r="D48" s="33" t="s">
        <v>19</v>
      </c>
      <c r="E48" s="43">
        <f>E49+E50+E51</f>
        <v>70200</v>
      </c>
      <c r="F48" s="43">
        <f t="shared" ref="F48:L48" si="11">F49+F50+F51</f>
        <v>0</v>
      </c>
      <c r="G48" s="43">
        <f t="shared" si="11"/>
        <v>61800</v>
      </c>
      <c r="H48" s="43">
        <f t="shared" si="11"/>
        <v>0</v>
      </c>
      <c r="I48" s="43">
        <f t="shared" si="11"/>
        <v>8400</v>
      </c>
      <c r="J48" s="43">
        <f t="shared" si="11"/>
        <v>0</v>
      </c>
      <c r="K48" s="43">
        <f t="shared" si="11"/>
        <v>0</v>
      </c>
      <c r="L48" s="43">
        <f t="shared" si="11"/>
        <v>0</v>
      </c>
      <c r="M48" s="57"/>
    </row>
    <row r="49" spans="1:17" s="46" customFormat="1" ht="32.25" customHeight="1" x14ac:dyDescent="0.25">
      <c r="A49" s="204"/>
      <c r="B49" s="255"/>
      <c r="C49" s="257"/>
      <c r="D49" s="35" t="s">
        <v>15</v>
      </c>
      <c r="E49" s="61">
        <v>0</v>
      </c>
      <c r="F49" s="61">
        <v>0</v>
      </c>
      <c r="G49" s="78">
        <v>0</v>
      </c>
      <c r="H49" s="61">
        <v>0</v>
      </c>
      <c r="I49" s="78">
        <v>0</v>
      </c>
      <c r="J49" s="61">
        <v>0</v>
      </c>
      <c r="K49" s="61">
        <v>0</v>
      </c>
      <c r="L49" s="61">
        <v>0</v>
      </c>
      <c r="M49" s="57"/>
    </row>
    <row r="50" spans="1:17" s="46" customFormat="1" ht="32.25" customHeight="1" x14ac:dyDescent="0.25">
      <c r="A50" s="204"/>
      <c r="B50" s="255"/>
      <c r="C50" s="257"/>
      <c r="D50" s="35" t="s">
        <v>12</v>
      </c>
      <c r="E50" s="61">
        <f>G50+I50</f>
        <v>70200</v>
      </c>
      <c r="F50" s="61">
        <v>0</v>
      </c>
      <c r="G50" s="78">
        <v>61800</v>
      </c>
      <c r="H50" s="61">
        <v>0</v>
      </c>
      <c r="I50" s="78">
        <v>8400</v>
      </c>
      <c r="J50" s="61">
        <v>0</v>
      </c>
      <c r="K50" s="61">
        <v>0</v>
      </c>
      <c r="L50" s="61">
        <v>0</v>
      </c>
      <c r="M50" s="56" t="s">
        <v>293</v>
      </c>
    </row>
    <row r="51" spans="1:17" s="46" customFormat="1" ht="32.25" customHeight="1" x14ac:dyDescent="0.25">
      <c r="A51" s="205"/>
      <c r="B51" s="256"/>
      <c r="C51" s="257"/>
      <c r="D51" s="35" t="s">
        <v>12</v>
      </c>
      <c r="E51" s="61">
        <v>0</v>
      </c>
      <c r="F51" s="61">
        <v>0</v>
      </c>
      <c r="G51" s="78">
        <v>0</v>
      </c>
      <c r="H51" s="61">
        <v>0</v>
      </c>
      <c r="I51" s="78">
        <v>0</v>
      </c>
      <c r="J51" s="61">
        <v>0</v>
      </c>
      <c r="K51" s="61">
        <v>0</v>
      </c>
      <c r="L51" s="61">
        <v>0</v>
      </c>
      <c r="M51" s="56"/>
    </row>
    <row r="52" spans="1:17" s="46" customFormat="1" ht="32.25" customHeight="1" x14ac:dyDescent="0.25">
      <c r="A52" s="203" t="s">
        <v>531</v>
      </c>
      <c r="B52" s="203" t="s">
        <v>650</v>
      </c>
      <c r="C52" s="188" t="s">
        <v>285</v>
      </c>
      <c r="D52" s="33" t="s">
        <v>19</v>
      </c>
      <c r="E52" s="43">
        <f>E53+E54+E55</f>
        <v>2757.5</v>
      </c>
      <c r="F52" s="43">
        <f t="shared" ref="F52" si="12">F53+F54+F55</f>
        <v>0</v>
      </c>
      <c r="G52" s="43">
        <f t="shared" ref="G52" si="13">G53+G54+G55</f>
        <v>0</v>
      </c>
      <c r="H52" s="43">
        <f t="shared" ref="H52" si="14">H53+H54+H55</f>
        <v>0</v>
      </c>
      <c r="I52" s="43">
        <f t="shared" ref="I52" si="15">I53+I54+I55</f>
        <v>2757.5</v>
      </c>
      <c r="J52" s="43">
        <f t="shared" ref="J52" si="16">J53+J54+J55</f>
        <v>0</v>
      </c>
      <c r="K52" s="43">
        <f t="shared" ref="K52" si="17">K53+K54+K55</f>
        <v>0</v>
      </c>
      <c r="L52" s="43">
        <f t="shared" ref="L52" si="18">L53+L54+L55</f>
        <v>0</v>
      </c>
      <c r="M52" s="57"/>
    </row>
    <row r="53" spans="1:17" s="46" customFormat="1" ht="32.25" customHeight="1" x14ac:dyDescent="0.25">
      <c r="A53" s="204"/>
      <c r="B53" s="204"/>
      <c r="C53" s="257"/>
      <c r="D53" s="35" t="s">
        <v>15</v>
      </c>
      <c r="E53" s="61">
        <v>0</v>
      </c>
      <c r="F53" s="61">
        <v>0</v>
      </c>
      <c r="G53" s="78">
        <v>0</v>
      </c>
      <c r="H53" s="61">
        <v>0</v>
      </c>
      <c r="I53" s="78">
        <v>0</v>
      </c>
      <c r="J53" s="61">
        <v>0</v>
      </c>
      <c r="K53" s="61">
        <v>0</v>
      </c>
      <c r="L53" s="61">
        <v>0</v>
      </c>
      <c r="M53" s="57"/>
    </row>
    <row r="54" spans="1:17" s="46" customFormat="1" ht="32.25" customHeight="1" x14ac:dyDescent="0.25">
      <c r="A54" s="204"/>
      <c r="B54" s="204"/>
      <c r="C54" s="257"/>
      <c r="D54" s="35" t="s">
        <v>12</v>
      </c>
      <c r="E54" s="61">
        <v>0</v>
      </c>
      <c r="F54" s="61">
        <v>0</v>
      </c>
      <c r="G54" s="78">
        <v>0</v>
      </c>
      <c r="H54" s="61">
        <v>0</v>
      </c>
      <c r="I54" s="78">
        <v>0</v>
      </c>
      <c r="J54" s="61">
        <v>0</v>
      </c>
      <c r="K54" s="61">
        <v>0</v>
      </c>
      <c r="L54" s="61">
        <v>0</v>
      </c>
      <c r="M54" s="57"/>
    </row>
    <row r="55" spans="1:17" s="46" customFormat="1" ht="32.25" customHeight="1" x14ac:dyDescent="0.25">
      <c r="A55" s="205"/>
      <c r="B55" s="205"/>
      <c r="C55" s="257"/>
      <c r="D55" s="35" t="s">
        <v>316</v>
      </c>
      <c r="E55" s="61">
        <v>2757.5</v>
      </c>
      <c r="F55" s="61">
        <v>0</v>
      </c>
      <c r="G55" s="78">
        <v>0</v>
      </c>
      <c r="H55" s="61">
        <v>0</v>
      </c>
      <c r="I55" s="78">
        <v>2757.5</v>
      </c>
      <c r="J55" s="61">
        <v>0</v>
      </c>
      <c r="K55" s="61">
        <v>0</v>
      </c>
      <c r="L55" s="61">
        <v>0</v>
      </c>
      <c r="M55" s="57" t="s">
        <v>651</v>
      </c>
    </row>
    <row r="56" spans="1:17" ht="24" customHeight="1" x14ac:dyDescent="0.25">
      <c r="A56" s="203" t="s">
        <v>533</v>
      </c>
      <c r="B56" s="254" t="s">
        <v>649</v>
      </c>
      <c r="C56" s="188" t="s">
        <v>285</v>
      </c>
      <c r="D56" s="33" t="s">
        <v>19</v>
      </c>
      <c r="E56" s="43">
        <f>E57+E58+E59</f>
        <v>2331.9</v>
      </c>
      <c r="F56" s="43">
        <f t="shared" ref="F56:L56" si="19">F57+F58+F59</f>
        <v>2500.6999999999998</v>
      </c>
      <c r="G56" s="43">
        <f t="shared" si="19"/>
        <v>1938.2</v>
      </c>
      <c r="H56" s="43">
        <f t="shared" si="19"/>
        <v>1938.2</v>
      </c>
      <c r="I56" s="43">
        <f t="shared" si="19"/>
        <v>393.7</v>
      </c>
      <c r="J56" s="43">
        <f t="shared" si="19"/>
        <v>562.5</v>
      </c>
      <c r="K56" s="43">
        <f t="shared" si="19"/>
        <v>0</v>
      </c>
      <c r="L56" s="43">
        <f t="shared" si="19"/>
        <v>0</v>
      </c>
      <c r="M56" s="57"/>
      <c r="N56" s="46"/>
      <c r="O56" s="46"/>
      <c r="P56" s="46"/>
      <c r="Q56" s="46"/>
    </row>
    <row r="57" spans="1:17" ht="26.25" customHeight="1" x14ac:dyDescent="0.25">
      <c r="A57" s="204"/>
      <c r="B57" s="255"/>
      <c r="C57" s="257"/>
      <c r="D57" s="35" t="s">
        <v>15</v>
      </c>
      <c r="E57" s="61">
        <v>0</v>
      </c>
      <c r="F57" s="61">
        <v>0</v>
      </c>
      <c r="G57" s="78">
        <v>0</v>
      </c>
      <c r="H57" s="61">
        <v>0</v>
      </c>
      <c r="I57" s="78">
        <v>0</v>
      </c>
      <c r="J57" s="61">
        <v>0</v>
      </c>
      <c r="K57" s="61">
        <v>0</v>
      </c>
      <c r="L57" s="61">
        <v>0</v>
      </c>
      <c r="M57" s="57"/>
      <c r="N57" s="46"/>
      <c r="O57" s="46"/>
      <c r="P57" s="46"/>
      <c r="Q57" s="46"/>
    </row>
    <row r="58" spans="1:17" s="46" customFormat="1" ht="26.25" customHeight="1" x14ac:dyDescent="0.25">
      <c r="A58" s="204"/>
      <c r="B58" s="255"/>
      <c r="C58" s="257"/>
      <c r="D58" s="35" t="s">
        <v>12</v>
      </c>
      <c r="E58" s="61">
        <v>0</v>
      </c>
      <c r="F58" s="61">
        <v>0</v>
      </c>
      <c r="G58" s="78">
        <v>0</v>
      </c>
      <c r="H58" s="61">
        <v>0</v>
      </c>
      <c r="I58" s="78">
        <v>0</v>
      </c>
      <c r="J58" s="61">
        <v>0</v>
      </c>
      <c r="K58" s="61">
        <v>0</v>
      </c>
      <c r="L58" s="61">
        <v>0</v>
      </c>
      <c r="M58" s="56"/>
    </row>
    <row r="59" spans="1:17" ht="26.25" customHeight="1" x14ac:dyDescent="0.25">
      <c r="A59" s="205"/>
      <c r="B59" s="256"/>
      <c r="C59" s="257"/>
      <c r="D59" s="35" t="s">
        <v>316</v>
      </c>
      <c r="E59" s="61">
        <v>2331.9</v>
      </c>
      <c r="F59" s="61">
        <f>H59+J59</f>
        <v>2500.6999999999998</v>
      </c>
      <c r="G59" s="78">
        <v>1938.2</v>
      </c>
      <c r="H59" s="61">
        <v>1938.2</v>
      </c>
      <c r="I59" s="78">
        <v>393.7</v>
      </c>
      <c r="J59" s="61">
        <v>562.5</v>
      </c>
      <c r="K59" s="61">
        <v>0</v>
      </c>
      <c r="L59" s="61">
        <v>0</v>
      </c>
      <c r="M59" s="56"/>
      <c r="N59" s="39"/>
      <c r="O59" s="39"/>
      <c r="P59" s="46"/>
      <c r="Q59" s="46"/>
    </row>
    <row r="60" spans="1:17" ht="62.25" customHeight="1" x14ac:dyDescent="0.25">
      <c r="A60" s="248" t="s">
        <v>37</v>
      </c>
      <c r="B60" s="197" t="s">
        <v>295</v>
      </c>
      <c r="C60" s="188" t="s">
        <v>266</v>
      </c>
      <c r="D60" s="33" t="s">
        <v>646</v>
      </c>
      <c r="E60" s="73">
        <f>E64+E68</f>
        <v>258823.33000000002</v>
      </c>
      <c r="F60" s="73">
        <f t="shared" ref="F60:L60" si="20">F64+F68</f>
        <v>148850.87</v>
      </c>
      <c r="G60" s="73">
        <f t="shared" si="20"/>
        <v>222351.15</v>
      </c>
      <c r="H60" s="73">
        <f t="shared" si="20"/>
        <v>129186.9</v>
      </c>
      <c r="I60" s="73">
        <f t="shared" si="20"/>
        <v>36472.18</v>
      </c>
      <c r="J60" s="73">
        <f t="shared" si="20"/>
        <v>19663.97</v>
      </c>
      <c r="K60" s="73">
        <f t="shared" si="20"/>
        <v>0</v>
      </c>
      <c r="L60" s="73">
        <f t="shared" si="20"/>
        <v>0</v>
      </c>
      <c r="M60" s="251"/>
      <c r="N60" s="39"/>
      <c r="O60" s="39"/>
      <c r="P60" s="46"/>
      <c r="Q60" s="46"/>
    </row>
    <row r="61" spans="1:17" ht="43.5" customHeight="1" x14ac:dyDescent="0.25">
      <c r="A61" s="248"/>
      <c r="B61" s="258"/>
      <c r="C61" s="237"/>
      <c r="D61" s="33" t="s">
        <v>15</v>
      </c>
      <c r="E61" s="73">
        <f t="shared" ref="E61:L63" si="21">E65+E69</f>
        <v>50427.15</v>
      </c>
      <c r="F61" s="73">
        <f t="shared" si="21"/>
        <v>16882.87</v>
      </c>
      <c r="G61" s="73">
        <f t="shared" si="21"/>
        <v>44479.43</v>
      </c>
      <c r="H61" s="73">
        <f t="shared" si="21"/>
        <v>14885.5</v>
      </c>
      <c r="I61" s="73">
        <f t="shared" si="21"/>
        <v>5947.72</v>
      </c>
      <c r="J61" s="73">
        <f t="shared" si="21"/>
        <v>1997.3700000000001</v>
      </c>
      <c r="K61" s="73">
        <f t="shared" si="21"/>
        <v>0</v>
      </c>
      <c r="L61" s="73">
        <f t="shared" si="21"/>
        <v>0</v>
      </c>
      <c r="M61" s="252"/>
      <c r="N61" s="46"/>
      <c r="O61" s="46"/>
      <c r="P61" s="46"/>
      <c r="Q61" s="46"/>
    </row>
    <row r="62" spans="1:17" s="46" customFormat="1" ht="43.5" customHeight="1" x14ac:dyDescent="0.25">
      <c r="A62" s="248"/>
      <c r="B62" s="258"/>
      <c r="C62" s="237"/>
      <c r="D62" s="33" t="s">
        <v>12</v>
      </c>
      <c r="E62" s="73">
        <f t="shared" si="21"/>
        <v>201987.68</v>
      </c>
      <c r="F62" s="73">
        <f t="shared" si="21"/>
        <v>127001.59999999999</v>
      </c>
      <c r="G62" s="73">
        <f t="shared" si="21"/>
        <v>177871.72</v>
      </c>
      <c r="H62" s="73">
        <f t="shared" si="21"/>
        <v>114301.4</v>
      </c>
      <c r="I62" s="73">
        <f t="shared" si="21"/>
        <v>24115.96</v>
      </c>
      <c r="J62" s="73">
        <f t="shared" si="21"/>
        <v>12700.2</v>
      </c>
      <c r="K62" s="73">
        <f t="shared" si="21"/>
        <v>0</v>
      </c>
      <c r="L62" s="73">
        <f t="shared" si="21"/>
        <v>0</v>
      </c>
      <c r="M62" s="252"/>
    </row>
    <row r="63" spans="1:17" ht="30.75" customHeight="1" x14ac:dyDescent="0.25">
      <c r="A63" s="248"/>
      <c r="B63" s="259"/>
      <c r="C63" s="237"/>
      <c r="D63" s="33" t="s">
        <v>316</v>
      </c>
      <c r="E63" s="73">
        <f t="shared" si="21"/>
        <v>6408.5</v>
      </c>
      <c r="F63" s="73">
        <f t="shared" si="21"/>
        <v>4966.3999999999996</v>
      </c>
      <c r="G63" s="73">
        <f t="shared" si="21"/>
        <v>0</v>
      </c>
      <c r="H63" s="73">
        <f t="shared" si="21"/>
        <v>0</v>
      </c>
      <c r="I63" s="73">
        <f t="shared" si="21"/>
        <v>6408.5</v>
      </c>
      <c r="J63" s="73">
        <f t="shared" si="21"/>
        <v>4966.3999999999996</v>
      </c>
      <c r="K63" s="73">
        <f t="shared" si="21"/>
        <v>0</v>
      </c>
      <c r="L63" s="73">
        <f t="shared" si="21"/>
        <v>0</v>
      </c>
      <c r="M63" s="253"/>
      <c r="N63" s="40"/>
      <c r="O63" s="40"/>
      <c r="P63" s="46"/>
      <c r="Q63" s="46"/>
    </row>
    <row r="64" spans="1:17" ht="44.25" customHeight="1" x14ac:dyDescent="0.25">
      <c r="A64" s="193" t="s">
        <v>296</v>
      </c>
      <c r="B64" s="197" t="s">
        <v>653</v>
      </c>
      <c r="C64" s="188" t="s">
        <v>266</v>
      </c>
      <c r="D64" s="33" t="s">
        <v>19</v>
      </c>
      <c r="E64" s="73">
        <f>E65+E66+E67</f>
        <v>121359.02000000002</v>
      </c>
      <c r="F64" s="73">
        <f t="shared" ref="F64:L64" si="22">F65+F66+F67</f>
        <v>15200.4</v>
      </c>
      <c r="G64" s="73">
        <f t="shared" si="22"/>
        <v>101461.31</v>
      </c>
      <c r="H64" s="73">
        <f t="shared" si="22"/>
        <v>9036.6</v>
      </c>
      <c r="I64" s="73">
        <f t="shared" si="22"/>
        <v>19897.71</v>
      </c>
      <c r="J64" s="73">
        <f t="shared" si="22"/>
        <v>6163.7999999999993</v>
      </c>
      <c r="K64" s="73">
        <f t="shared" si="22"/>
        <v>0</v>
      </c>
      <c r="L64" s="73">
        <f t="shared" si="22"/>
        <v>0</v>
      </c>
      <c r="M64" s="75"/>
      <c r="N64" s="81"/>
      <c r="O64" s="81"/>
      <c r="P64" s="46"/>
      <c r="Q64" s="46"/>
    </row>
    <row r="65" spans="1:17" ht="84" customHeight="1" x14ac:dyDescent="0.25">
      <c r="A65" s="183"/>
      <c r="B65" s="258"/>
      <c r="C65" s="237"/>
      <c r="D65" s="35" t="s">
        <v>15</v>
      </c>
      <c r="E65" s="78">
        <f>+G65+I65+K65</f>
        <v>40232.68</v>
      </c>
      <c r="F65" s="61">
        <f>+H65+J65+L65</f>
        <v>10234</v>
      </c>
      <c r="G65" s="63">
        <v>35511.46</v>
      </c>
      <c r="H65" s="63">
        <v>9036.6</v>
      </c>
      <c r="I65" s="63">
        <v>4721.22</v>
      </c>
      <c r="J65" s="61">
        <v>1197.4000000000001</v>
      </c>
      <c r="K65" s="61">
        <v>0</v>
      </c>
      <c r="L65" s="61">
        <v>0</v>
      </c>
      <c r="M65" s="176" t="s">
        <v>298</v>
      </c>
      <c r="N65" s="83"/>
      <c r="O65" s="83"/>
      <c r="P65" s="46"/>
      <c r="Q65" s="46"/>
    </row>
    <row r="66" spans="1:17" s="46" customFormat="1" ht="42.75" customHeight="1" x14ac:dyDescent="0.25">
      <c r="A66" s="183"/>
      <c r="B66" s="258"/>
      <c r="C66" s="237"/>
      <c r="D66" s="35" t="s">
        <v>12</v>
      </c>
      <c r="E66" s="78">
        <f>+G66+I66+K66</f>
        <v>74717.840000000011</v>
      </c>
      <c r="F66" s="61">
        <f>+H66+J66+L66</f>
        <v>0</v>
      </c>
      <c r="G66" s="61">
        <v>65949.850000000006</v>
      </c>
      <c r="H66" s="34">
        <v>0</v>
      </c>
      <c r="I66" s="61">
        <v>8767.99</v>
      </c>
      <c r="J66" s="34">
        <v>0</v>
      </c>
      <c r="K66" s="61">
        <v>0</v>
      </c>
      <c r="L66" s="61">
        <v>0</v>
      </c>
      <c r="M66" s="56" t="s">
        <v>293</v>
      </c>
      <c r="N66" s="83"/>
      <c r="O66" s="83"/>
    </row>
    <row r="67" spans="1:17" ht="30" x14ac:dyDescent="0.25">
      <c r="A67" s="184"/>
      <c r="B67" s="259"/>
      <c r="C67" s="237"/>
      <c r="D67" s="35" t="s">
        <v>316</v>
      </c>
      <c r="E67" s="78">
        <v>6408.5</v>
      </c>
      <c r="F67" s="61">
        <f>+H67+J67+L67</f>
        <v>4966.3999999999996</v>
      </c>
      <c r="G67" s="61">
        <v>0</v>
      </c>
      <c r="H67" s="34">
        <v>0</v>
      </c>
      <c r="I67" s="61">
        <v>6408.5</v>
      </c>
      <c r="J67" s="34">
        <v>4966.3999999999996</v>
      </c>
      <c r="K67" s="61">
        <v>0</v>
      </c>
      <c r="L67" s="61">
        <v>0</v>
      </c>
      <c r="M67" s="56" t="s">
        <v>652</v>
      </c>
      <c r="N67" s="46"/>
      <c r="O67" s="46"/>
      <c r="P67" s="46"/>
      <c r="Q67" s="46"/>
    </row>
    <row r="68" spans="1:17" ht="28.5" customHeight="1" x14ac:dyDescent="0.25">
      <c r="A68" s="193" t="s">
        <v>297</v>
      </c>
      <c r="B68" s="236" t="s">
        <v>485</v>
      </c>
      <c r="C68" s="188" t="s">
        <v>267</v>
      </c>
      <c r="D68" s="33" t="s">
        <v>19</v>
      </c>
      <c r="E68" s="43">
        <f>E69+E70+E71</f>
        <v>137464.31</v>
      </c>
      <c r="F68" s="43">
        <f t="shared" ref="F68:L68" si="23">F69+F70+F71</f>
        <v>133650.47</v>
      </c>
      <c r="G68" s="43">
        <f t="shared" si="23"/>
        <v>120889.84</v>
      </c>
      <c r="H68" s="43">
        <f t="shared" si="23"/>
        <v>120150.29999999999</v>
      </c>
      <c r="I68" s="43">
        <f t="shared" si="23"/>
        <v>16574.47</v>
      </c>
      <c r="J68" s="43">
        <f t="shared" si="23"/>
        <v>13500.17</v>
      </c>
      <c r="K68" s="43">
        <f t="shared" si="23"/>
        <v>0</v>
      </c>
      <c r="L68" s="43">
        <f t="shared" si="23"/>
        <v>0</v>
      </c>
      <c r="M68" s="84"/>
      <c r="N68" s="46"/>
      <c r="O68" s="46"/>
      <c r="P68" s="46"/>
      <c r="Q68" s="46"/>
    </row>
    <row r="69" spans="1:17" ht="66.75" customHeight="1" x14ac:dyDescent="0.25">
      <c r="A69" s="183"/>
      <c r="B69" s="270"/>
      <c r="C69" s="237"/>
      <c r="D69" s="35" t="s">
        <v>15</v>
      </c>
      <c r="E69" s="65">
        <f>G69+I69</f>
        <v>10194.469999999999</v>
      </c>
      <c r="F69" s="65">
        <f>H69+J69</f>
        <v>6648.87</v>
      </c>
      <c r="G69" s="65">
        <v>8967.9699999999993</v>
      </c>
      <c r="H69" s="64">
        <v>5848.9</v>
      </c>
      <c r="I69" s="64">
        <v>1226.5</v>
      </c>
      <c r="J69" s="65">
        <v>799.97</v>
      </c>
      <c r="K69" s="65">
        <v>0</v>
      </c>
      <c r="L69" s="65">
        <v>0</v>
      </c>
      <c r="M69" s="177" t="s">
        <v>299</v>
      </c>
      <c r="N69" s="46"/>
      <c r="O69" s="46"/>
      <c r="P69" s="46"/>
      <c r="Q69" s="46"/>
    </row>
    <row r="70" spans="1:17" s="46" customFormat="1" ht="65.25" customHeight="1" x14ac:dyDescent="0.25">
      <c r="A70" s="183"/>
      <c r="B70" s="270"/>
      <c r="C70" s="237"/>
      <c r="D70" s="35" t="s">
        <v>12</v>
      </c>
      <c r="E70" s="61">
        <f>G70+I70</f>
        <v>127269.84</v>
      </c>
      <c r="F70" s="61">
        <f>H70+J70</f>
        <v>127001.59999999999</v>
      </c>
      <c r="G70" s="86">
        <v>111921.87</v>
      </c>
      <c r="H70" s="61">
        <v>114301.4</v>
      </c>
      <c r="I70" s="86">
        <v>15347.97</v>
      </c>
      <c r="J70" s="61">
        <v>12700.2</v>
      </c>
      <c r="K70" s="61">
        <v>0</v>
      </c>
      <c r="L70" s="61">
        <v>0</v>
      </c>
      <c r="M70" s="85" t="s">
        <v>331</v>
      </c>
    </row>
    <row r="71" spans="1:17" s="36" customFormat="1" ht="21" customHeight="1" x14ac:dyDescent="0.25">
      <c r="A71" s="184"/>
      <c r="B71" s="270"/>
      <c r="C71" s="237"/>
      <c r="D71" s="35" t="s">
        <v>316</v>
      </c>
      <c r="E71" s="61">
        <v>0</v>
      </c>
      <c r="F71" s="61">
        <v>0</v>
      </c>
      <c r="G71" s="86">
        <v>0</v>
      </c>
      <c r="H71" s="61">
        <v>0</v>
      </c>
      <c r="I71" s="86">
        <v>0</v>
      </c>
      <c r="J71" s="61">
        <v>0</v>
      </c>
      <c r="K71" s="61">
        <v>0</v>
      </c>
      <c r="L71" s="61">
        <v>0</v>
      </c>
      <c r="M71" s="85"/>
      <c r="N71" s="46"/>
      <c r="O71" s="46"/>
      <c r="P71" s="46"/>
      <c r="Q71" s="46"/>
    </row>
    <row r="72" spans="1:17" s="36" customFormat="1" ht="31.5" customHeight="1" x14ac:dyDescent="0.25">
      <c r="A72" s="197" t="s">
        <v>40</v>
      </c>
      <c r="B72" s="236" t="s">
        <v>300</v>
      </c>
      <c r="C72" s="188" t="s">
        <v>266</v>
      </c>
      <c r="D72" s="33" t="s">
        <v>19</v>
      </c>
      <c r="E72" s="43">
        <f>E73+E74+E75</f>
        <v>65000</v>
      </c>
      <c r="F72" s="43">
        <f t="shared" ref="F72:L72" si="24">F73+F74+F75</f>
        <v>0</v>
      </c>
      <c r="G72" s="43">
        <f t="shared" si="24"/>
        <v>58500</v>
      </c>
      <c r="H72" s="43">
        <f t="shared" si="24"/>
        <v>0</v>
      </c>
      <c r="I72" s="43">
        <f t="shared" si="24"/>
        <v>6500</v>
      </c>
      <c r="J72" s="43">
        <f t="shared" si="24"/>
        <v>0</v>
      </c>
      <c r="K72" s="43">
        <f t="shared" si="24"/>
        <v>0</v>
      </c>
      <c r="L72" s="43">
        <f t="shared" si="24"/>
        <v>0</v>
      </c>
      <c r="M72" s="232" t="s">
        <v>301</v>
      </c>
      <c r="N72" s="46"/>
      <c r="O72" s="46"/>
      <c r="P72" s="46"/>
      <c r="Q72" s="46"/>
    </row>
    <row r="73" spans="1:17" s="36" customFormat="1" ht="31.5" customHeight="1" x14ac:dyDescent="0.25">
      <c r="A73" s="198"/>
      <c r="B73" s="236"/>
      <c r="C73" s="237"/>
      <c r="D73" s="35" t="s">
        <v>15</v>
      </c>
      <c r="E73" s="61">
        <v>0</v>
      </c>
      <c r="F73" s="61">
        <v>0</v>
      </c>
      <c r="G73" s="78">
        <v>0</v>
      </c>
      <c r="H73" s="61">
        <v>0</v>
      </c>
      <c r="I73" s="78">
        <v>0</v>
      </c>
      <c r="J73" s="61">
        <v>0</v>
      </c>
      <c r="K73" s="61">
        <v>0</v>
      </c>
      <c r="L73" s="61">
        <v>0</v>
      </c>
      <c r="M73" s="232"/>
      <c r="N73" s="46"/>
      <c r="O73" s="46"/>
      <c r="P73" s="46"/>
      <c r="Q73" s="46"/>
    </row>
    <row r="74" spans="1:17" s="46" customFormat="1" ht="31.5" customHeight="1" x14ac:dyDescent="0.25">
      <c r="A74" s="198"/>
      <c r="B74" s="236"/>
      <c r="C74" s="237"/>
      <c r="D74" s="35" t="s">
        <v>12</v>
      </c>
      <c r="E74" s="61">
        <f>G74+I74</f>
        <v>65000</v>
      </c>
      <c r="F74" s="61">
        <v>0</v>
      </c>
      <c r="G74" s="78">
        <v>58500</v>
      </c>
      <c r="H74" s="61">
        <v>0</v>
      </c>
      <c r="I74" s="78">
        <v>6500</v>
      </c>
      <c r="J74" s="61">
        <v>0</v>
      </c>
      <c r="K74" s="61">
        <v>0</v>
      </c>
      <c r="L74" s="61">
        <v>0</v>
      </c>
      <c r="M74" s="232"/>
    </row>
    <row r="75" spans="1:17" x14ac:dyDescent="0.25">
      <c r="A75" s="199"/>
      <c r="B75" s="236"/>
      <c r="C75" s="237"/>
      <c r="D75" s="35" t="s">
        <v>316</v>
      </c>
      <c r="E75" s="61">
        <v>0</v>
      </c>
      <c r="F75" s="61">
        <v>0</v>
      </c>
      <c r="G75" s="78">
        <v>0</v>
      </c>
      <c r="H75" s="61">
        <v>0</v>
      </c>
      <c r="I75" s="78">
        <v>0</v>
      </c>
      <c r="J75" s="61">
        <v>0</v>
      </c>
      <c r="K75" s="61">
        <v>0</v>
      </c>
      <c r="L75" s="61">
        <v>0</v>
      </c>
      <c r="M75" s="232"/>
      <c r="N75" s="46"/>
      <c r="O75" s="46"/>
      <c r="P75" s="46"/>
      <c r="Q75" s="46"/>
    </row>
    <row r="76" spans="1:17" s="46" customFormat="1" ht="30.75" customHeight="1" x14ac:dyDescent="0.25">
      <c r="A76" s="200" t="s">
        <v>43</v>
      </c>
      <c r="B76" s="307" t="s">
        <v>305</v>
      </c>
      <c r="C76" s="188" t="s">
        <v>266</v>
      </c>
      <c r="D76" s="33" t="s">
        <v>668</v>
      </c>
      <c r="E76" s="45">
        <f>E77+E78+E79</f>
        <v>48075.7</v>
      </c>
      <c r="F76" s="45">
        <f t="shared" ref="F76" si="25">F77+F78+F79</f>
        <v>45973.600000000006</v>
      </c>
      <c r="G76" s="45">
        <f t="shared" ref="G76" si="26">G77+G78+G79</f>
        <v>21219.7</v>
      </c>
      <c r="H76" s="45">
        <f t="shared" ref="H76" si="27">H77+H78+H79</f>
        <v>28194.799999999999</v>
      </c>
      <c r="I76" s="45">
        <f t="shared" ref="I76" si="28">I77+I78+I79</f>
        <v>26856</v>
      </c>
      <c r="J76" s="45">
        <f t="shared" ref="J76" si="29">J77+J78+J79</f>
        <v>17761.5</v>
      </c>
      <c r="K76" s="45">
        <f t="shared" ref="K76" si="30">K77+K78+K79</f>
        <v>0</v>
      </c>
      <c r="L76" s="45">
        <f t="shared" ref="L76" si="31">L77+L78+L79</f>
        <v>0</v>
      </c>
      <c r="M76" s="44"/>
    </row>
    <row r="77" spans="1:17" s="46" customFormat="1" ht="102" customHeight="1" x14ac:dyDescent="0.25">
      <c r="A77" s="201"/>
      <c r="B77" s="258"/>
      <c r="C77" s="257"/>
      <c r="D77" s="35" t="s">
        <v>15</v>
      </c>
      <c r="E77" s="34">
        <v>20098.099999999999</v>
      </c>
      <c r="F77" s="34">
        <v>25729.4</v>
      </c>
      <c r="G77" s="87">
        <v>15769.3</v>
      </c>
      <c r="H77" s="34">
        <v>18794.599999999999</v>
      </c>
      <c r="I77" s="87">
        <v>4328.8</v>
      </c>
      <c r="J77" s="34">
        <v>6917.5</v>
      </c>
      <c r="K77" s="43">
        <v>0</v>
      </c>
      <c r="L77" s="43">
        <v>0</v>
      </c>
      <c r="M77" s="53" t="s">
        <v>654</v>
      </c>
    </row>
    <row r="78" spans="1:17" s="46" customFormat="1" ht="242.25" x14ac:dyDescent="0.25">
      <c r="A78" s="201"/>
      <c r="B78" s="258"/>
      <c r="C78" s="257"/>
      <c r="D78" s="35" t="s">
        <v>12</v>
      </c>
      <c r="E78" s="61">
        <v>19755.900000000001</v>
      </c>
      <c r="F78" s="61">
        <v>16930.2</v>
      </c>
      <c r="G78" s="78">
        <v>1530</v>
      </c>
      <c r="H78" s="61">
        <v>7037.3</v>
      </c>
      <c r="I78" s="78">
        <v>18225.900000000001</v>
      </c>
      <c r="J78" s="61">
        <v>9892.9</v>
      </c>
      <c r="K78" s="61">
        <v>0</v>
      </c>
      <c r="L78" s="61">
        <v>0</v>
      </c>
      <c r="M78" s="53" t="s">
        <v>655</v>
      </c>
    </row>
    <row r="79" spans="1:17" s="46" customFormat="1" x14ac:dyDescent="0.25">
      <c r="A79" s="201"/>
      <c r="B79" s="259"/>
      <c r="C79" s="257"/>
      <c r="D79" s="35" t="s">
        <v>316</v>
      </c>
      <c r="E79" s="61">
        <f>E81+E82+E83+E84+E85</f>
        <v>8221.6999999999989</v>
      </c>
      <c r="F79" s="61">
        <f t="shared" ref="F79:L79" si="32">F81+F82+F83+F84+F85</f>
        <v>3314</v>
      </c>
      <c r="G79" s="61">
        <f t="shared" si="32"/>
        <v>3920.4</v>
      </c>
      <c r="H79" s="61">
        <f t="shared" si="32"/>
        <v>2362.9</v>
      </c>
      <c r="I79" s="61">
        <f t="shared" si="32"/>
        <v>4301.3</v>
      </c>
      <c r="J79" s="61">
        <f t="shared" si="32"/>
        <v>951.09999999999991</v>
      </c>
      <c r="K79" s="61">
        <f t="shared" si="32"/>
        <v>0</v>
      </c>
      <c r="L79" s="61">
        <f t="shared" si="32"/>
        <v>0</v>
      </c>
      <c r="M79" s="53"/>
    </row>
    <row r="80" spans="1:17" s="46" customFormat="1" x14ac:dyDescent="0.25">
      <c r="A80" s="201"/>
      <c r="B80" s="273" t="s">
        <v>665</v>
      </c>
      <c r="C80" s="274"/>
      <c r="D80" s="35"/>
      <c r="E80" s="61"/>
      <c r="F80" s="61"/>
      <c r="G80" s="78"/>
      <c r="H80" s="61"/>
      <c r="I80" s="78"/>
      <c r="J80" s="61"/>
      <c r="K80" s="61"/>
      <c r="L80" s="61"/>
      <c r="M80" s="53"/>
    </row>
    <row r="81" spans="1:17" s="46" customFormat="1" ht="78.75" x14ac:dyDescent="0.25">
      <c r="A81" s="201"/>
      <c r="B81" s="67" t="s">
        <v>660</v>
      </c>
      <c r="C81" s="88" t="s">
        <v>266</v>
      </c>
      <c r="D81" s="35" t="s">
        <v>316</v>
      </c>
      <c r="E81" s="61">
        <v>1391.3</v>
      </c>
      <c r="F81" s="61">
        <v>1366.6</v>
      </c>
      <c r="G81" s="78">
        <v>1274.5999999999999</v>
      </c>
      <c r="H81" s="61">
        <v>1135.2</v>
      </c>
      <c r="I81" s="78">
        <v>116.7</v>
      </c>
      <c r="J81" s="61">
        <v>231.4</v>
      </c>
      <c r="K81" s="61">
        <v>0</v>
      </c>
      <c r="L81" s="61">
        <v>0</v>
      </c>
      <c r="M81" s="53"/>
    </row>
    <row r="82" spans="1:17" s="46" customFormat="1" ht="157.5" x14ac:dyDescent="0.25">
      <c r="A82" s="201"/>
      <c r="B82" s="67" t="s">
        <v>661</v>
      </c>
      <c r="C82" s="88" t="s">
        <v>266</v>
      </c>
      <c r="D82" s="35" t="s">
        <v>316</v>
      </c>
      <c r="E82" s="61">
        <v>1872.1</v>
      </c>
      <c r="F82" s="61">
        <v>0</v>
      </c>
      <c r="G82" s="78">
        <v>1087.9000000000001</v>
      </c>
      <c r="H82" s="61">
        <v>0</v>
      </c>
      <c r="I82" s="78">
        <v>784.2</v>
      </c>
      <c r="J82" s="61">
        <v>0</v>
      </c>
      <c r="K82" s="61">
        <v>0</v>
      </c>
      <c r="L82" s="61">
        <v>0</v>
      </c>
      <c r="M82" s="53" t="s">
        <v>293</v>
      </c>
    </row>
    <row r="83" spans="1:17" s="46" customFormat="1" ht="157.5" x14ac:dyDescent="0.25">
      <c r="A83" s="201"/>
      <c r="B83" s="68" t="s">
        <v>662</v>
      </c>
      <c r="C83" s="88" t="s">
        <v>266</v>
      </c>
      <c r="D83" s="35" t="s">
        <v>316</v>
      </c>
      <c r="E83" s="61">
        <v>2121.6999999999998</v>
      </c>
      <c r="F83" s="61">
        <v>1754</v>
      </c>
      <c r="G83" s="78">
        <v>1557.9</v>
      </c>
      <c r="H83" s="61">
        <v>1227.7</v>
      </c>
      <c r="I83" s="78">
        <v>563.79999999999995</v>
      </c>
      <c r="J83" s="61">
        <v>526.29999999999995</v>
      </c>
      <c r="K83" s="61">
        <v>0</v>
      </c>
      <c r="L83" s="61">
        <v>0</v>
      </c>
      <c r="M83" s="53" t="s">
        <v>666</v>
      </c>
    </row>
    <row r="84" spans="1:17" s="46" customFormat="1" ht="47.25" x14ac:dyDescent="0.25">
      <c r="A84" s="201"/>
      <c r="B84" s="67" t="s">
        <v>663</v>
      </c>
      <c r="C84" s="88" t="s">
        <v>266</v>
      </c>
      <c r="D84" s="35" t="s">
        <v>316</v>
      </c>
      <c r="E84" s="61">
        <v>193.5</v>
      </c>
      <c r="F84" s="61">
        <v>193.4</v>
      </c>
      <c r="G84" s="78">
        <v>0</v>
      </c>
      <c r="H84" s="61">
        <v>0</v>
      </c>
      <c r="I84" s="78">
        <v>193.5</v>
      </c>
      <c r="J84" s="61">
        <v>193.4</v>
      </c>
      <c r="K84" s="61">
        <v>0</v>
      </c>
      <c r="L84" s="61">
        <v>0</v>
      </c>
      <c r="M84" s="53"/>
    </row>
    <row r="85" spans="1:17" s="46" customFormat="1" ht="47.25" x14ac:dyDescent="0.25">
      <c r="A85" s="202"/>
      <c r="B85" s="67" t="s">
        <v>664</v>
      </c>
      <c r="C85" s="88" t="s">
        <v>266</v>
      </c>
      <c r="D85" s="35" t="s">
        <v>316</v>
      </c>
      <c r="E85" s="61">
        <v>2643.1</v>
      </c>
      <c r="F85" s="61">
        <v>0</v>
      </c>
      <c r="G85" s="78">
        <v>0</v>
      </c>
      <c r="H85" s="61">
        <v>0</v>
      </c>
      <c r="I85" s="78">
        <v>2643.1</v>
      </c>
      <c r="J85" s="61">
        <v>0</v>
      </c>
      <c r="K85" s="61">
        <v>0</v>
      </c>
      <c r="L85" s="61">
        <v>0</v>
      </c>
      <c r="M85" s="53" t="s">
        <v>667</v>
      </c>
    </row>
    <row r="86" spans="1:17" s="46" customFormat="1" ht="28.5" x14ac:dyDescent="0.25">
      <c r="A86" s="200" t="s">
        <v>46</v>
      </c>
      <c r="B86" s="203" t="s">
        <v>656</v>
      </c>
      <c r="C86" s="308" t="s">
        <v>266</v>
      </c>
      <c r="D86" s="33" t="s">
        <v>669</v>
      </c>
      <c r="E86" s="43">
        <f>E87+E88+E89</f>
        <v>90.7</v>
      </c>
      <c r="F86" s="43">
        <f t="shared" ref="F86:L86" si="33">F87+F88+F89</f>
        <v>0</v>
      </c>
      <c r="G86" s="43">
        <f t="shared" si="33"/>
        <v>0</v>
      </c>
      <c r="H86" s="43">
        <f t="shared" si="33"/>
        <v>0</v>
      </c>
      <c r="I86" s="43">
        <f t="shared" si="33"/>
        <v>90.7</v>
      </c>
      <c r="J86" s="43">
        <f t="shared" si="33"/>
        <v>0</v>
      </c>
      <c r="K86" s="43">
        <f t="shared" si="33"/>
        <v>0</v>
      </c>
      <c r="L86" s="43">
        <f t="shared" si="33"/>
        <v>0</v>
      </c>
      <c r="M86" s="53"/>
    </row>
    <row r="87" spans="1:17" s="46" customFormat="1" x14ac:dyDescent="0.25">
      <c r="A87" s="201"/>
      <c r="B87" s="204"/>
      <c r="C87" s="249"/>
      <c r="D87" s="35" t="s">
        <v>15</v>
      </c>
      <c r="E87" s="61">
        <v>90.7</v>
      </c>
      <c r="F87" s="61">
        <v>0</v>
      </c>
      <c r="G87" s="78">
        <v>0</v>
      </c>
      <c r="H87" s="61">
        <v>0</v>
      </c>
      <c r="I87" s="78">
        <v>90.7</v>
      </c>
      <c r="J87" s="61">
        <v>0</v>
      </c>
      <c r="K87" s="61">
        <v>0</v>
      </c>
      <c r="L87" s="61">
        <v>0</v>
      </c>
      <c r="M87" s="53"/>
    </row>
    <row r="88" spans="1:17" s="46" customFormat="1" x14ac:dyDescent="0.25">
      <c r="A88" s="201"/>
      <c r="B88" s="204"/>
      <c r="C88" s="249"/>
      <c r="D88" s="35" t="s">
        <v>12</v>
      </c>
      <c r="E88" s="61">
        <v>0</v>
      </c>
      <c r="F88" s="61">
        <v>0</v>
      </c>
      <c r="G88" s="78">
        <v>0</v>
      </c>
      <c r="H88" s="61">
        <v>0</v>
      </c>
      <c r="I88" s="78">
        <v>0</v>
      </c>
      <c r="J88" s="61">
        <v>0</v>
      </c>
      <c r="K88" s="61">
        <v>0</v>
      </c>
      <c r="L88" s="61">
        <v>0</v>
      </c>
      <c r="M88" s="53"/>
    </row>
    <row r="89" spans="1:17" s="46" customFormat="1" ht="62.25" customHeight="1" x14ac:dyDescent="0.25">
      <c r="A89" s="202"/>
      <c r="B89" s="205"/>
      <c r="C89" s="250"/>
      <c r="D89" s="35" t="s">
        <v>316</v>
      </c>
      <c r="E89" s="61">
        <v>0</v>
      </c>
      <c r="F89" s="61">
        <v>0</v>
      </c>
      <c r="G89" s="78">
        <v>0</v>
      </c>
      <c r="H89" s="61">
        <v>0</v>
      </c>
      <c r="I89" s="78">
        <v>0</v>
      </c>
      <c r="J89" s="61">
        <v>0</v>
      </c>
      <c r="K89" s="61">
        <v>0</v>
      </c>
      <c r="L89" s="61">
        <v>0</v>
      </c>
      <c r="M89" s="53"/>
    </row>
    <row r="90" spans="1:17" ht="45" customHeight="1" x14ac:dyDescent="0.25">
      <c r="A90" s="309"/>
      <c r="B90" s="279" t="s">
        <v>65</v>
      </c>
      <c r="C90" s="188"/>
      <c r="D90" s="33" t="s">
        <v>645</v>
      </c>
      <c r="E90" s="45">
        <f>E32+E60+E72+E76+E86</f>
        <v>592689.52999999991</v>
      </c>
      <c r="F90" s="45">
        <f t="shared" ref="F90:L90" si="34">F32+F60+F72+F76+F86</f>
        <v>295783.87</v>
      </c>
      <c r="G90" s="45">
        <f t="shared" si="34"/>
        <v>492192.55</v>
      </c>
      <c r="H90" s="45">
        <f t="shared" si="34"/>
        <v>201211.49999999997</v>
      </c>
      <c r="I90" s="45">
        <f t="shared" si="34"/>
        <v>100496.98</v>
      </c>
      <c r="J90" s="45">
        <f t="shared" si="34"/>
        <v>45047.07</v>
      </c>
      <c r="K90" s="45">
        <f t="shared" si="34"/>
        <v>0</v>
      </c>
      <c r="L90" s="45">
        <f t="shared" si="34"/>
        <v>0</v>
      </c>
      <c r="M90" s="44"/>
      <c r="N90" s="46"/>
      <c r="O90" s="46"/>
      <c r="P90" s="46"/>
      <c r="Q90" s="46"/>
    </row>
    <row r="91" spans="1:17" ht="32.25" customHeight="1" x14ac:dyDescent="0.25">
      <c r="A91" s="268"/>
      <c r="B91" s="268"/>
      <c r="C91" s="257"/>
      <c r="D91" s="35" t="s">
        <v>15</v>
      </c>
      <c r="E91" s="45">
        <f t="shared" ref="E91:L93" si="35">E33+E61+E73+E77+E87</f>
        <v>90620.05</v>
      </c>
      <c r="F91" s="45">
        <f t="shared" si="35"/>
        <v>61721.87</v>
      </c>
      <c r="G91" s="45">
        <f t="shared" si="35"/>
        <v>78790.63</v>
      </c>
      <c r="H91" s="45">
        <f t="shared" si="35"/>
        <v>51392.899999999994</v>
      </c>
      <c r="I91" s="45">
        <f t="shared" si="35"/>
        <v>11829.420000000002</v>
      </c>
      <c r="J91" s="45">
        <f t="shared" si="35"/>
        <v>10311.67</v>
      </c>
      <c r="K91" s="45">
        <f t="shared" si="35"/>
        <v>0</v>
      </c>
      <c r="L91" s="45">
        <f t="shared" si="35"/>
        <v>0</v>
      </c>
      <c r="M91" s="69"/>
      <c r="N91" s="46"/>
      <c r="O91" s="46"/>
      <c r="P91" s="46"/>
      <c r="Q91" s="46"/>
    </row>
    <row r="92" spans="1:17" s="46" customFormat="1" ht="28.5" customHeight="1" x14ac:dyDescent="0.25">
      <c r="A92" s="268"/>
      <c r="B92" s="268"/>
      <c r="C92" s="257"/>
      <c r="D92" s="35" t="s">
        <v>12</v>
      </c>
      <c r="E92" s="45">
        <f t="shared" si="35"/>
        <v>481449.88</v>
      </c>
      <c r="F92" s="45">
        <f t="shared" si="35"/>
        <v>222880.90000000002</v>
      </c>
      <c r="G92" s="45">
        <f t="shared" si="35"/>
        <v>407543.32</v>
      </c>
      <c r="H92" s="45">
        <f t="shared" si="35"/>
        <v>145517.49999999997</v>
      </c>
      <c r="I92" s="45">
        <f t="shared" si="35"/>
        <v>73906.559999999998</v>
      </c>
      <c r="J92" s="45">
        <f t="shared" si="35"/>
        <v>27855.4</v>
      </c>
      <c r="K92" s="45">
        <f t="shared" si="35"/>
        <v>0</v>
      </c>
      <c r="L92" s="45">
        <f t="shared" si="35"/>
        <v>0</v>
      </c>
      <c r="M92" s="53"/>
    </row>
    <row r="93" spans="1:17" x14ac:dyDescent="0.25">
      <c r="A93" s="269"/>
      <c r="B93" s="269"/>
      <c r="C93" s="257"/>
      <c r="D93" s="35" t="s">
        <v>316</v>
      </c>
      <c r="E93" s="45">
        <f t="shared" si="35"/>
        <v>20619.599999999999</v>
      </c>
      <c r="F93" s="45">
        <f t="shared" si="35"/>
        <v>11181.099999999999</v>
      </c>
      <c r="G93" s="45">
        <f t="shared" si="35"/>
        <v>5858.6</v>
      </c>
      <c r="H93" s="45">
        <f t="shared" si="35"/>
        <v>4301.1000000000004</v>
      </c>
      <c r="I93" s="45">
        <f t="shared" si="35"/>
        <v>14761</v>
      </c>
      <c r="J93" s="45">
        <f t="shared" si="35"/>
        <v>6880</v>
      </c>
      <c r="K93" s="45">
        <f t="shared" si="35"/>
        <v>0</v>
      </c>
      <c r="L93" s="45">
        <f t="shared" si="35"/>
        <v>0</v>
      </c>
      <c r="M93" s="53"/>
      <c r="N93" s="46"/>
      <c r="O93" s="46"/>
      <c r="P93" s="46"/>
      <c r="Q93" s="46"/>
    </row>
    <row r="94" spans="1:17" s="36" customFormat="1" ht="27" customHeight="1" x14ac:dyDescent="0.25">
      <c r="A94" s="194" t="s">
        <v>271</v>
      </c>
      <c r="B94" s="195"/>
      <c r="C94" s="195"/>
      <c r="D94" s="195"/>
      <c r="E94" s="195"/>
      <c r="F94" s="195"/>
      <c r="G94" s="195"/>
      <c r="H94" s="195"/>
      <c r="I94" s="195"/>
      <c r="J94" s="195"/>
      <c r="K94" s="195"/>
      <c r="L94" s="195"/>
      <c r="M94" s="196"/>
      <c r="N94" s="46"/>
      <c r="O94" s="46"/>
      <c r="P94" s="46"/>
      <c r="Q94" s="46"/>
    </row>
    <row r="95" spans="1:17" ht="28.5" x14ac:dyDescent="0.25">
      <c r="A95" s="193" t="s">
        <v>34</v>
      </c>
      <c r="B95" s="236" t="s">
        <v>640</v>
      </c>
      <c r="C95" s="236"/>
      <c r="D95" s="33" t="s">
        <v>611</v>
      </c>
      <c r="E95" s="43">
        <f>E99+E103+E107+E111</f>
        <v>10845.8</v>
      </c>
      <c r="F95" s="43">
        <f t="shared" ref="F95:L95" si="36">F99+F103+F107+F111</f>
        <v>3518.2</v>
      </c>
      <c r="G95" s="43">
        <f t="shared" si="36"/>
        <v>5103</v>
      </c>
      <c r="H95" s="43">
        <f t="shared" si="36"/>
        <v>1501.9</v>
      </c>
      <c r="I95" s="43">
        <f t="shared" si="36"/>
        <v>5742.8</v>
      </c>
      <c r="J95" s="43">
        <f t="shared" si="36"/>
        <v>2016.3</v>
      </c>
      <c r="K95" s="43">
        <f t="shared" si="36"/>
        <v>0</v>
      </c>
      <c r="L95" s="43">
        <f t="shared" si="36"/>
        <v>0</v>
      </c>
      <c r="M95" s="89"/>
      <c r="N95" s="46"/>
      <c r="O95" s="46"/>
      <c r="P95" s="46"/>
      <c r="Q95" s="46"/>
    </row>
    <row r="96" spans="1:17" ht="66" customHeight="1" x14ac:dyDescent="0.25">
      <c r="A96" s="183"/>
      <c r="B96" s="236"/>
      <c r="C96" s="236"/>
      <c r="D96" s="35" t="s">
        <v>15</v>
      </c>
      <c r="E96" s="61">
        <f t="shared" ref="E96:L98" si="37">E100+E104+E108+E112</f>
        <v>3095.8</v>
      </c>
      <c r="F96" s="61">
        <f t="shared" si="37"/>
        <v>3068.2</v>
      </c>
      <c r="G96" s="61">
        <f t="shared" si="37"/>
        <v>1503</v>
      </c>
      <c r="H96" s="61">
        <f t="shared" si="37"/>
        <v>1501.9</v>
      </c>
      <c r="I96" s="61">
        <f t="shared" si="37"/>
        <v>1592.8</v>
      </c>
      <c r="J96" s="61">
        <f t="shared" si="37"/>
        <v>1566.3</v>
      </c>
      <c r="K96" s="61">
        <f t="shared" si="37"/>
        <v>0</v>
      </c>
      <c r="L96" s="61">
        <f t="shared" si="37"/>
        <v>0</v>
      </c>
      <c r="M96" s="89"/>
      <c r="N96" s="46"/>
      <c r="O96" s="46"/>
      <c r="P96" s="46"/>
      <c r="Q96" s="46"/>
    </row>
    <row r="97" spans="1:17" s="46" customFormat="1" ht="39.75" customHeight="1" x14ac:dyDescent="0.25">
      <c r="A97" s="183"/>
      <c r="B97" s="236"/>
      <c r="C97" s="236"/>
      <c r="D97" s="35" t="s">
        <v>12</v>
      </c>
      <c r="E97" s="61">
        <f t="shared" si="37"/>
        <v>7750</v>
      </c>
      <c r="F97" s="61">
        <f t="shared" si="37"/>
        <v>450</v>
      </c>
      <c r="G97" s="61">
        <f t="shared" si="37"/>
        <v>3600</v>
      </c>
      <c r="H97" s="61">
        <f t="shared" si="37"/>
        <v>0</v>
      </c>
      <c r="I97" s="61">
        <f t="shared" si="37"/>
        <v>4150</v>
      </c>
      <c r="J97" s="61">
        <f t="shared" si="37"/>
        <v>450</v>
      </c>
      <c r="K97" s="61">
        <f t="shared" si="37"/>
        <v>0</v>
      </c>
      <c r="L97" s="61">
        <f t="shared" si="37"/>
        <v>0</v>
      </c>
      <c r="M97" s="89"/>
    </row>
    <row r="98" spans="1:17" ht="35.25" customHeight="1" x14ac:dyDescent="0.25">
      <c r="A98" s="184"/>
      <c r="B98" s="236"/>
      <c r="C98" s="236"/>
      <c r="D98" s="35" t="s">
        <v>316</v>
      </c>
      <c r="E98" s="61">
        <f t="shared" si="37"/>
        <v>0</v>
      </c>
      <c r="F98" s="61">
        <f t="shared" si="37"/>
        <v>0</v>
      </c>
      <c r="G98" s="61">
        <f t="shared" si="37"/>
        <v>0</v>
      </c>
      <c r="H98" s="61">
        <f t="shared" si="37"/>
        <v>0</v>
      </c>
      <c r="I98" s="61">
        <f t="shared" si="37"/>
        <v>0</v>
      </c>
      <c r="J98" s="61">
        <f t="shared" si="37"/>
        <v>0</v>
      </c>
      <c r="K98" s="61">
        <f t="shared" si="37"/>
        <v>0</v>
      </c>
      <c r="L98" s="61">
        <f t="shared" si="37"/>
        <v>0</v>
      </c>
      <c r="M98" s="89"/>
      <c r="N98" s="46"/>
      <c r="O98" s="46"/>
      <c r="P98" s="46"/>
      <c r="Q98" s="46"/>
    </row>
    <row r="99" spans="1:17" x14ac:dyDescent="0.25">
      <c r="A99" s="233" t="s">
        <v>307</v>
      </c>
      <c r="B99" s="236" t="s">
        <v>308</v>
      </c>
      <c r="C99" s="188" t="s">
        <v>285</v>
      </c>
      <c r="D99" s="33" t="s">
        <v>19</v>
      </c>
      <c r="E99" s="43">
        <f>E100+E101+E102</f>
        <v>3095.8</v>
      </c>
      <c r="F99" s="43">
        <f t="shared" ref="F99:L99" si="38">F100+F101+F102</f>
        <v>3068.2</v>
      </c>
      <c r="G99" s="43">
        <f t="shared" si="38"/>
        <v>1503</v>
      </c>
      <c r="H99" s="43">
        <f t="shared" si="38"/>
        <v>1501.9</v>
      </c>
      <c r="I99" s="43">
        <f t="shared" si="38"/>
        <v>1592.8</v>
      </c>
      <c r="J99" s="43">
        <f t="shared" si="38"/>
        <v>1566.3</v>
      </c>
      <c r="K99" s="43">
        <f t="shared" si="38"/>
        <v>0</v>
      </c>
      <c r="L99" s="43">
        <f t="shared" si="38"/>
        <v>0</v>
      </c>
      <c r="M99" s="53"/>
      <c r="N99" s="46"/>
      <c r="O99" s="46"/>
      <c r="P99" s="46"/>
      <c r="Q99" s="46"/>
    </row>
    <row r="100" spans="1:17" ht="60.75" customHeight="1" x14ac:dyDescent="0.25">
      <c r="A100" s="234"/>
      <c r="B100" s="236"/>
      <c r="C100" s="237"/>
      <c r="D100" s="35" t="s">
        <v>15</v>
      </c>
      <c r="E100" s="61">
        <f>+G100+I100+K100</f>
        <v>3095.8</v>
      </c>
      <c r="F100" s="61">
        <f>+H100+J100</f>
        <v>3068.2</v>
      </c>
      <c r="G100" s="78">
        <v>1503</v>
      </c>
      <c r="H100" s="61">
        <v>1501.9</v>
      </c>
      <c r="I100" s="78">
        <v>1592.8</v>
      </c>
      <c r="J100" s="61">
        <v>1566.3</v>
      </c>
      <c r="K100" s="61">
        <v>0</v>
      </c>
      <c r="L100" s="61">
        <v>0</v>
      </c>
      <c r="M100" s="53" t="s">
        <v>306</v>
      </c>
      <c r="N100" s="46"/>
      <c r="O100" s="46"/>
      <c r="P100" s="46"/>
      <c r="Q100" s="46"/>
    </row>
    <row r="101" spans="1:17" s="46" customFormat="1" ht="45.75" customHeight="1" x14ac:dyDescent="0.25">
      <c r="A101" s="234"/>
      <c r="B101" s="236"/>
      <c r="C101" s="237"/>
      <c r="D101" s="35" t="s">
        <v>12</v>
      </c>
      <c r="E101" s="61">
        <f>+G101+I101+K101</f>
        <v>0</v>
      </c>
      <c r="F101" s="61">
        <v>0</v>
      </c>
      <c r="G101" s="78">
        <v>0</v>
      </c>
      <c r="H101" s="61">
        <v>0</v>
      </c>
      <c r="I101" s="78">
        <v>0</v>
      </c>
      <c r="J101" s="61">
        <v>0</v>
      </c>
      <c r="K101" s="61">
        <v>0</v>
      </c>
      <c r="L101" s="61">
        <v>0</v>
      </c>
      <c r="M101" s="53"/>
    </row>
    <row r="102" spans="1:17" ht="45" customHeight="1" x14ac:dyDescent="0.25">
      <c r="A102" s="234"/>
      <c r="B102" s="236"/>
      <c r="C102" s="237"/>
      <c r="D102" s="35" t="s">
        <v>316</v>
      </c>
      <c r="E102" s="61">
        <f>+G102+I102+K102</f>
        <v>0</v>
      </c>
      <c r="F102" s="61">
        <v>0</v>
      </c>
      <c r="G102" s="78">
        <v>0</v>
      </c>
      <c r="H102" s="61">
        <v>0</v>
      </c>
      <c r="I102" s="78">
        <v>0</v>
      </c>
      <c r="J102" s="61">
        <v>0</v>
      </c>
      <c r="K102" s="61">
        <v>0</v>
      </c>
      <c r="L102" s="61">
        <v>0</v>
      </c>
      <c r="M102" s="53"/>
      <c r="N102" s="46"/>
      <c r="O102" s="46"/>
      <c r="P102" s="46"/>
      <c r="Q102" s="46"/>
    </row>
    <row r="103" spans="1:17" s="36" customFormat="1" ht="20.25" customHeight="1" x14ac:dyDescent="0.25">
      <c r="A103" s="197" t="s">
        <v>309</v>
      </c>
      <c r="B103" s="236" t="s">
        <v>310</v>
      </c>
      <c r="C103" s="188" t="s">
        <v>273</v>
      </c>
      <c r="D103" s="33" t="s">
        <v>19</v>
      </c>
      <c r="E103" s="43">
        <f>E104+E105+E106</f>
        <v>4100</v>
      </c>
      <c r="F103" s="43">
        <f t="shared" ref="F103:L103" si="39">F104+F105+F106</f>
        <v>0</v>
      </c>
      <c r="G103" s="43">
        <f t="shared" si="39"/>
        <v>1800</v>
      </c>
      <c r="H103" s="43">
        <f t="shared" si="39"/>
        <v>0</v>
      </c>
      <c r="I103" s="43">
        <f t="shared" si="39"/>
        <v>2300</v>
      </c>
      <c r="J103" s="43">
        <f t="shared" si="39"/>
        <v>0</v>
      </c>
      <c r="K103" s="43">
        <f t="shared" si="39"/>
        <v>0</v>
      </c>
      <c r="L103" s="43">
        <f t="shared" si="39"/>
        <v>0</v>
      </c>
      <c r="M103" s="53"/>
      <c r="N103" s="46"/>
      <c r="O103" s="46"/>
      <c r="P103" s="46"/>
      <c r="Q103" s="46"/>
    </row>
    <row r="104" spans="1:17" s="46" customFormat="1" ht="20.25" customHeight="1" x14ac:dyDescent="0.25">
      <c r="A104" s="198"/>
      <c r="B104" s="236"/>
      <c r="C104" s="237"/>
      <c r="D104" s="35" t="s">
        <v>15</v>
      </c>
      <c r="E104" s="61">
        <f>+G104+I104+K104</f>
        <v>0</v>
      </c>
      <c r="F104" s="61">
        <v>0</v>
      </c>
      <c r="G104" s="78">
        <v>0</v>
      </c>
      <c r="H104" s="61">
        <v>0</v>
      </c>
      <c r="I104" s="78">
        <v>0</v>
      </c>
      <c r="J104" s="61">
        <v>0</v>
      </c>
      <c r="K104" s="61">
        <v>0</v>
      </c>
      <c r="L104" s="61">
        <v>0</v>
      </c>
      <c r="M104" s="53"/>
    </row>
    <row r="105" spans="1:17" s="36" customFormat="1" ht="71.25" customHeight="1" x14ac:dyDescent="0.25">
      <c r="A105" s="198"/>
      <c r="B105" s="236"/>
      <c r="C105" s="237"/>
      <c r="D105" s="35" t="s">
        <v>12</v>
      </c>
      <c r="E105" s="58">
        <v>4100</v>
      </c>
      <c r="F105" s="58">
        <v>0</v>
      </c>
      <c r="G105" s="58">
        <v>1800</v>
      </c>
      <c r="H105" s="58">
        <v>0</v>
      </c>
      <c r="I105" s="58">
        <v>2300</v>
      </c>
      <c r="J105" s="58">
        <v>0</v>
      </c>
      <c r="K105" s="58">
        <v>0</v>
      </c>
      <c r="L105" s="58">
        <v>0</v>
      </c>
      <c r="M105" s="53" t="s">
        <v>312</v>
      </c>
      <c r="N105" s="46"/>
      <c r="O105" s="46"/>
      <c r="P105" s="46"/>
      <c r="Q105" s="46"/>
    </row>
    <row r="106" spans="1:17" s="36" customFormat="1" ht="37.5" customHeight="1" x14ac:dyDescent="0.25">
      <c r="A106" s="199"/>
      <c r="B106" s="236"/>
      <c r="C106" s="237"/>
      <c r="D106" s="35" t="s">
        <v>316</v>
      </c>
      <c r="E106" s="58">
        <v>0</v>
      </c>
      <c r="F106" s="58">
        <v>0</v>
      </c>
      <c r="G106" s="58">
        <v>0</v>
      </c>
      <c r="H106" s="58">
        <v>0</v>
      </c>
      <c r="I106" s="58">
        <v>0</v>
      </c>
      <c r="J106" s="58">
        <v>0</v>
      </c>
      <c r="K106" s="58">
        <v>0</v>
      </c>
      <c r="L106" s="58">
        <v>0</v>
      </c>
      <c r="M106" s="53"/>
      <c r="N106" s="46"/>
      <c r="O106" s="46"/>
      <c r="P106" s="46"/>
      <c r="Q106" s="46"/>
    </row>
    <row r="107" spans="1:17" s="36" customFormat="1" ht="30" customHeight="1" x14ac:dyDescent="0.25">
      <c r="A107" s="197" t="s">
        <v>311</v>
      </c>
      <c r="B107" s="236" t="s">
        <v>314</v>
      </c>
      <c r="C107" s="188" t="s">
        <v>273</v>
      </c>
      <c r="D107" s="33" t="s">
        <v>19</v>
      </c>
      <c r="E107" s="59">
        <f>E108+E109+E110</f>
        <v>0</v>
      </c>
      <c r="F107" s="59">
        <f t="shared" ref="F107:L107" si="40">F108+F109+F110</f>
        <v>450</v>
      </c>
      <c r="G107" s="59">
        <f t="shared" si="40"/>
        <v>0</v>
      </c>
      <c r="H107" s="59">
        <f t="shared" si="40"/>
        <v>0</v>
      </c>
      <c r="I107" s="59">
        <f t="shared" si="40"/>
        <v>0</v>
      </c>
      <c r="J107" s="59">
        <f t="shared" si="40"/>
        <v>450</v>
      </c>
      <c r="K107" s="59">
        <f t="shared" si="40"/>
        <v>0</v>
      </c>
      <c r="L107" s="59">
        <f t="shared" si="40"/>
        <v>0</v>
      </c>
      <c r="M107" s="53"/>
      <c r="N107" s="46"/>
      <c r="O107" s="46"/>
      <c r="P107" s="46"/>
      <c r="Q107" s="46"/>
    </row>
    <row r="108" spans="1:17" s="36" customFormat="1" ht="29.25" customHeight="1" x14ac:dyDescent="0.25">
      <c r="A108" s="280"/>
      <c r="B108" s="236"/>
      <c r="C108" s="188"/>
      <c r="D108" s="35" t="s">
        <v>15</v>
      </c>
      <c r="E108" s="58">
        <v>0</v>
      </c>
      <c r="F108" s="58">
        <v>0</v>
      </c>
      <c r="G108" s="58">
        <v>0</v>
      </c>
      <c r="H108" s="58">
        <v>0</v>
      </c>
      <c r="I108" s="58">
        <v>0</v>
      </c>
      <c r="J108" s="58">
        <v>0</v>
      </c>
      <c r="K108" s="58">
        <v>0</v>
      </c>
      <c r="L108" s="58">
        <v>0</v>
      </c>
      <c r="M108" s="53"/>
      <c r="N108" s="46"/>
      <c r="O108" s="46"/>
      <c r="P108" s="46"/>
      <c r="Q108" s="46"/>
    </row>
    <row r="109" spans="1:17" s="46" customFormat="1" ht="60.75" customHeight="1" x14ac:dyDescent="0.25">
      <c r="A109" s="198"/>
      <c r="B109" s="236"/>
      <c r="C109" s="237"/>
      <c r="D109" s="35" t="s">
        <v>12</v>
      </c>
      <c r="E109" s="58">
        <v>0</v>
      </c>
      <c r="F109" s="58">
        <v>450</v>
      </c>
      <c r="G109" s="58">
        <v>0</v>
      </c>
      <c r="H109" s="58">
        <v>0</v>
      </c>
      <c r="I109" s="58">
        <v>0</v>
      </c>
      <c r="J109" s="58">
        <v>450</v>
      </c>
      <c r="K109" s="58">
        <v>0</v>
      </c>
      <c r="L109" s="58">
        <v>0</v>
      </c>
      <c r="M109" s="58" t="s">
        <v>318</v>
      </c>
    </row>
    <row r="110" spans="1:17" s="46" customFormat="1" ht="42" customHeight="1" x14ac:dyDescent="0.25">
      <c r="A110" s="199"/>
      <c r="B110" s="236"/>
      <c r="C110" s="237"/>
      <c r="D110" s="35" t="s">
        <v>316</v>
      </c>
      <c r="E110" s="58">
        <v>0</v>
      </c>
      <c r="F110" s="58">
        <v>0</v>
      </c>
      <c r="G110" s="58">
        <v>0</v>
      </c>
      <c r="H110" s="58">
        <v>0</v>
      </c>
      <c r="I110" s="58">
        <v>0</v>
      </c>
      <c r="J110" s="58">
        <v>0</v>
      </c>
      <c r="K110" s="58">
        <v>0</v>
      </c>
      <c r="L110" s="58">
        <v>0</v>
      </c>
      <c r="M110" s="53"/>
    </row>
    <row r="111" spans="1:17" s="46" customFormat="1" ht="42" customHeight="1" x14ac:dyDescent="0.25">
      <c r="A111" s="197" t="s">
        <v>315</v>
      </c>
      <c r="B111" s="236" t="s">
        <v>313</v>
      </c>
      <c r="C111" s="188" t="s">
        <v>285</v>
      </c>
      <c r="D111" s="33" t="s">
        <v>19</v>
      </c>
      <c r="E111" s="43">
        <f>E112+E113+E114</f>
        <v>3650</v>
      </c>
      <c r="F111" s="43">
        <f t="shared" ref="F111:L111" si="41">F112+F113+F114</f>
        <v>0</v>
      </c>
      <c r="G111" s="43">
        <f t="shared" si="41"/>
        <v>1800</v>
      </c>
      <c r="H111" s="43">
        <f t="shared" si="41"/>
        <v>0</v>
      </c>
      <c r="I111" s="43">
        <f t="shared" si="41"/>
        <v>1850</v>
      </c>
      <c r="J111" s="43">
        <f t="shared" si="41"/>
        <v>0</v>
      </c>
      <c r="K111" s="43">
        <f t="shared" si="41"/>
        <v>0</v>
      </c>
      <c r="L111" s="43">
        <f t="shared" si="41"/>
        <v>0</v>
      </c>
      <c r="M111" s="53"/>
    </row>
    <row r="112" spans="1:17" s="46" customFormat="1" ht="62.25" customHeight="1" x14ac:dyDescent="0.25">
      <c r="A112" s="198"/>
      <c r="B112" s="236"/>
      <c r="C112" s="237"/>
      <c r="D112" s="35" t="s">
        <v>15</v>
      </c>
      <c r="E112" s="58">
        <v>0</v>
      </c>
      <c r="F112" s="58">
        <v>0</v>
      </c>
      <c r="G112" s="58">
        <v>0</v>
      </c>
      <c r="H112" s="58">
        <v>0</v>
      </c>
      <c r="I112" s="58">
        <v>0</v>
      </c>
      <c r="J112" s="58">
        <v>0</v>
      </c>
      <c r="K112" s="58">
        <v>0</v>
      </c>
      <c r="L112" s="58">
        <v>0</v>
      </c>
      <c r="M112" s="53"/>
    </row>
    <row r="113" spans="1:17" s="46" customFormat="1" ht="42" customHeight="1" x14ac:dyDescent="0.25">
      <c r="A113" s="198"/>
      <c r="B113" s="236"/>
      <c r="C113" s="237"/>
      <c r="D113" s="35" t="s">
        <v>12</v>
      </c>
      <c r="E113" s="58">
        <v>3650</v>
      </c>
      <c r="F113" s="58">
        <v>0</v>
      </c>
      <c r="G113" s="58">
        <v>1800</v>
      </c>
      <c r="H113" s="58">
        <v>0</v>
      </c>
      <c r="I113" s="58">
        <v>1850</v>
      </c>
      <c r="J113" s="58">
        <v>0</v>
      </c>
      <c r="K113" s="58">
        <v>0</v>
      </c>
      <c r="L113" s="58">
        <v>0</v>
      </c>
      <c r="M113" s="53" t="s">
        <v>312</v>
      </c>
    </row>
    <row r="114" spans="1:17" s="46" customFormat="1" ht="42" customHeight="1" x14ac:dyDescent="0.25">
      <c r="A114" s="198"/>
      <c r="B114" s="236"/>
      <c r="C114" s="237"/>
      <c r="D114" s="35" t="s">
        <v>316</v>
      </c>
      <c r="E114" s="58">
        <v>0</v>
      </c>
      <c r="F114" s="58">
        <v>0</v>
      </c>
      <c r="G114" s="58">
        <v>0</v>
      </c>
      <c r="H114" s="58">
        <v>0</v>
      </c>
      <c r="I114" s="58">
        <v>0</v>
      </c>
      <c r="J114" s="58">
        <v>0</v>
      </c>
      <c r="K114" s="58">
        <v>0</v>
      </c>
      <c r="L114" s="58">
        <v>0</v>
      </c>
      <c r="M114" s="53" t="s">
        <v>312</v>
      </c>
    </row>
    <row r="115" spans="1:17" s="46" customFormat="1" ht="42" customHeight="1" x14ac:dyDescent="0.25">
      <c r="A115" s="197" t="s">
        <v>37</v>
      </c>
      <c r="B115" s="236" t="s">
        <v>317</v>
      </c>
      <c r="C115" s="188" t="s">
        <v>273</v>
      </c>
      <c r="D115" s="33" t="s">
        <v>19</v>
      </c>
      <c r="E115" s="43">
        <f>E116+E117</f>
        <v>20926.5</v>
      </c>
      <c r="F115" s="43">
        <f t="shared" ref="F115" si="42">F116+F117</f>
        <v>3224.6</v>
      </c>
      <c r="G115" s="43">
        <f t="shared" ref="G115" si="43">G116+G117</f>
        <v>13282</v>
      </c>
      <c r="H115" s="43">
        <f t="shared" ref="H115" si="44">H116+H117</f>
        <v>0</v>
      </c>
      <c r="I115" s="43">
        <f t="shared" ref="I115" si="45">I116+I117</f>
        <v>7644.5</v>
      </c>
      <c r="J115" s="43">
        <f t="shared" ref="J115" si="46">J116+J117</f>
        <v>3224.6</v>
      </c>
      <c r="K115" s="43">
        <f t="shared" ref="K115" si="47">K116+K117</f>
        <v>0</v>
      </c>
      <c r="L115" s="43">
        <f t="shared" ref="L115" si="48">L116+L117</f>
        <v>0</v>
      </c>
      <c r="M115" s="53"/>
    </row>
    <row r="116" spans="1:17" s="46" customFormat="1" ht="67.5" customHeight="1" x14ac:dyDescent="0.25">
      <c r="A116" s="198"/>
      <c r="B116" s="236"/>
      <c r="C116" s="237"/>
      <c r="D116" s="35" t="s">
        <v>15</v>
      </c>
      <c r="E116" s="61">
        <f>+G116+I116+K116</f>
        <v>3217.2</v>
      </c>
      <c r="F116" s="61">
        <f>+H116+J116</f>
        <v>3224.6</v>
      </c>
      <c r="G116" s="78">
        <v>0</v>
      </c>
      <c r="H116" s="61">
        <v>0</v>
      </c>
      <c r="I116" s="78">
        <v>3217.2</v>
      </c>
      <c r="J116" s="61">
        <v>3224.6</v>
      </c>
      <c r="K116" s="61">
        <v>0</v>
      </c>
      <c r="L116" s="61">
        <v>0</v>
      </c>
      <c r="M116" s="90" t="s">
        <v>644</v>
      </c>
    </row>
    <row r="117" spans="1:17" s="46" customFormat="1" ht="42" customHeight="1" x14ac:dyDescent="0.25">
      <c r="A117" s="198"/>
      <c r="B117" s="236"/>
      <c r="C117" s="237"/>
      <c r="D117" s="35" t="s">
        <v>12</v>
      </c>
      <c r="E117" s="58">
        <v>17709.3</v>
      </c>
      <c r="F117" s="58">
        <v>0</v>
      </c>
      <c r="G117" s="58">
        <v>13282</v>
      </c>
      <c r="H117" s="58">
        <v>0</v>
      </c>
      <c r="I117" s="58">
        <v>4427.3</v>
      </c>
      <c r="J117" s="58">
        <v>0</v>
      </c>
      <c r="K117" s="58">
        <v>0</v>
      </c>
      <c r="L117" s="58">
        <v>0</v>
      </c>
      <c r="M117" s="53" t="s">
        <v>319</v>
      </c>
    </row>
    <row r="118" spans="1:17" s="46" customFormat="1" ht="42" customHeight="1" x14ac:dyDescent="0.25">
      <c r="A118" s="199"/>
      <c r="B118" s="236"/>
      <c r="C118" s="237"/>
      <c r="D118" s="35" t="s">
        <v>316</v>
      </c>
      <c r="E118" s="58">
        <v>0</v>
      </c>
      <c r="F118" s="58">
        <v>0</v>
      </c>
      <c r="G118" s="58">
        <v>0</v>
      </c>
      <c r="H118" s="58">
        <v>0</v>
      </c>
      <c r="I118" s="58">
        <v>0</v>
      </c>
      <c r="J118" s="58">
        <v>0</v>
      </c>
      <c r="K118" s="58">
        <v>0</v>
      </c>
      <c r="L118" s="58">
        <v>0</v>
      </c>
      <c r="M118" s="53"/>
    </row>
    <row r="119" spans="1:17" s="46" customFormat="1" ht="42" customHeight="1" x14ac:dyDescent="0.25">
      <c r="A119" s="182" t="s">
        <v>40</v>
      </c>
      <c r="B119" s="185" t="s">
        <v>641</v>
      </c>
      <c r="C119" s="188" t="s">
        <v>273</v>
      </c>
      <c r="D119" s="33" t="s">
        <v>19</v>
      </c>
      <c r="E119" s="43">
        <f>E120+E121+E122</f>
        <v>358.3</v>
      </c>
      <c r="F119" s="43">
        <f t="shared" ref="F119:L119" si="49">F120+F121+F122</f>
        <v>346.8</v>
      </c>
      <c r="G119" s="43">
        <f t="shared" si="49"/>
        <v>0</v>
      </c>
      <c r="H119" s="43">
        <f t="shared" si="49"/>
        <v>0</v>
      </c>
      <c r="I119" s="43">
        <f t="shared" si="49"/>
        <v>358.3</v>
      </c>
      <c r="J119" s="43">
        <f t="shared" si="49"/>
        <v>346.8</v>
      </c>
      <c r="K119" s="43">
        <f t="shared" si="49"/>
        <v>0</v>
      </c>
      <c r="L119" s="43">
        <f t="shared" si="49"/>
        <v>0</v>
      </c>
      <c r="M119" s="53"/>
    </row>
    <row r="120" spans="1:17" s="46" customFormat="1" ht="42" customHeight="1" x14ac:dyDescent="0.25">
      <c r="A120" s="183"/>
      <c r="B120" s="186"/>
      <c r="C120" s="237"/>
      <c r="D120" s="35" t="s">
        <v>15</v>
      </c>
      <c r="E120" s="61">
        <v>0</v>
      </c>
      <c r="F120" s="61">
        <v>0</v>
      </c>
      <c r="G120" s="78">
        <v>0</v>
      </c>
      <c r="H120" s="61">
        <v>0</v>
      </c>
      <c r="I120" s="78">
        <v>0</v>
      </c>
      <c r="J120" s="61">
        <v>0</v>
      </c>
      <c r="K120" s="61">
        <v>0</v>
      </c>
      <c r="L120" s="61">
        <v>0</v>
      </c>
      <c r="M120" s="53"/>
    </row>
    <row r="121" spans="1:17" s="46" customFormat="1" ht="42" customHeight="1" x14ac:dyDescent="0.25">
      <c r="A121" s="183"/>
      <c r="B121" s="186"/>
      <c r="C121" s="237"/>
      <c r="D121" s="35" t="s">
        <v>12</v>
      </c>
      <c r="E121" s="58">
        <v>0</v>
      </c>
      <c r="F121" s="58">
        <v>0</v>
      </c>
      <c r="G121" s="58">
        <v>0</v>
      </c>
      <c r="H121" s="58">
        <v>0</v>
      </c>
      <c r="I121" s="58">
        <v>0</v>
      </c>
      <c r="J121" s="58">
        <v>0</v>
      </c>
      <c r="K121" s="58">
        <v>0</v>
      </c>
      <c r="L121" s="58">
        <v>0</v>
      </c>
      <c r="M121" s="53"/>
    </row>
    <row r="122" spans="1:17" s="46" customFormat="1" ht="42" customHeight="1" x14ac:dyDescent="0.25">
      <c r="A122" s="184"/>
      <c r="B122" s="187"/>
      <c r="C122" s="237"/>
      <c r="D122" s="35" t="s">
        <v>316</v>
      </c>
      <c r="E122" s="58">
        <v>358.3</v>
      </c>
      <c r="F122" s="58">
        <v>346.8</v>
      </c>
      <c r="G122" s="58">
        <v>0</v>
      </c>
      <c r="H122" s="58">
        <v>0</v>
      </c>
      <c r="I122" s="58">
        <v>358.3</v>
      </c>
      <c r="J122" s="58">
        <v>346.8</v>
      </c>
      <c r="K122" s="58">
        <v>0</v>
      </c>
      <c r="L122" s="58">
        <v>0</v>
      </c>
      <c r="M122" s="53"/>
    </row>
    <row r="123" spans="1:17" s="46" customFormat="1" ht="42" customHeight="1" x14ac:dyDescent="0.25">
      <c r="A123" s="182" t="s">
        <v>43</v>
      </c>
      <c r="B123" s="185" t="s">
        <v>564</v>
      </c>
      <c r="C123" s="188" t="s">
        <v>273</v>
      </c>
      <c r="D123" s="33" t="s">
        <v>19</v>
      </c>
      <c r="E123" s="43">
        <f>E124+E125+E126</f>
        <v>22.1</v>
      </c>
      <c r="F123" s="43">
        <f t="shared" ref="F123:L123" si="50">F124+F125+F126</f>
        <v>22.1</v>
      </c>
      <c r="G123" s="43">
        <f t="shared" si="50"/>
        <v>0</v>
      </c>
      <c r="H123" s="43">
        <f t="shared" si="50"/>
        <v>0</v>
      </c>
      <c r="I123" s="43">
        <f t="shared" si="50"/>
        <v>22.1</v>
      </c>
      <c r="J123" s="43">
        <f t="shared" si="50"/>
        <v>22.1</v>
      </c>
      <c r="K123" s="43">
        <f t="shared" si="50"/>
        <v>0</v>
      </c>
      <c r="L123" s="43">
        <f t="shared" si="50"/>
        <v>0</v>
      </c>
      <c r="M123" s="53"/>
    </row>
    <row r="124" spans="1:17" s="46" customFormat="1" ht="42" customHeight="1" x14ac:dyDescent="0.25">
      <c r="A124" s="183"/>
      <c r="B124" s="186"/>
      <c r="C124" s="237"/>
      <c r="D124" s="35" t="s">
        <v>15</v>
      </c>
      <c r="E124" s="61">
        <v>0</v>
      </c>
      <c r="F124" s="61">
        <v>0</v>
      </c>
      <c r="G124" s="78">
        <v>0</v>
      </c>
      <c r="H124" s="61">
        <v>0</v>
      </c>
      <c r="I124" s="78">
        <v>0</v>
      </c>
      <c r="J124" s="61">
        <v>0</v>
      </c>
      <c r="K124" s="61">
        <v>0</v>
      </c>
      <c r="L124" s="61">
        <v>0</v>
      </c>
      <c r="M124" s="53"/>
    </row>
    <row r="125" spans="1:17" s="46" customFormat="1" ht="42" customHeight="1" x14ac:dyDescent="0.25">
      <c r="A125" s="183"/>
      <c r="B125" s="186"/>
      <c r="C125" s="237"/>
      <c r="D125" s="35" t="s">
        <v>12</v>
      </c>
      <c r="E125" s="58">
        <v>0</v>
      </c>
      <c r="F125" s="58">
        <v>0</v>
      </c>
      <c r="G125" s="58">
        <v>0</v>
      </c>
      <c r="H125" s="58">
        <v>0</v>
      </c>
      <c r="I125" s="58">
        <v>0</v>
      </c>
      <c r="J125" s="58">
        <v>0</v>
      </c>
      <c r="K125" s="58">
        <v>0</v>
      </c>
      <c r="L125" s="58">
        <v>0</v>
      </c>
      <c r="M125" s="53"/>
    </row>
    <row r="126" spans="1:17" s="46" customFormat="1" ht="42" customHeight="1" x14ac:dyDescent="0.25">
      <c r="A126" s="184"/>
      <c r="B126" s="187"/>
      <c r="C126" s="237"/>
      <c r="D126" s="35" t="s">
        <v>316</v>
      </c>
      <c r="E126" s="58">
        <v>22.1</v>
      </c>
      <c r="F126" s="58">
        <v>22.1</v>
      </c>
      <c r="G126" s="58">
        <v>0</v>
      </c>
      <c r="H126" s="58">
        <v>0</v>
      </c>
      <c r="I126" s="58">
        <v>22.1</v>
      </c>
      <c r="J126" s="58">
        <v>22.1</v>
      </c>
      <c r="K126" s="58">
        <v>0</v>
      </c>
      <c r="L126" s="58">
        <v>0</v>
      </c>
      <c r="M126" s="53"/>
    </row>
    <row r="127" spans="1:17" x14ac:dyDescent="0.25">
      <c r="A127" s="182" t="s">
        <v>46</v>
      </c>
      <c r="B127" s="185" t="s">
        <v>642</v>
      </c>
      <c r="C127" s="188" t="s">
        <v>273</v>
      </c>
      <c r="D127" s="33" t="s">
        <v>19</v>
      </c>
      <c r="E127" s="59">
        <f>E128+E129+E130</f>
        <v>5052.1000000000004</v>
      </c>
      <c r="F127" s="59">
        <f t="shared" ref="F127:L127" si="51">F128+F129+F130</f>
        <v>5052.1000000000004</v>
      </c>
      <c r="G127" s="59">
        <f t="shared" si="51"/>
        <v>0</v>
      </c>
      <c r="H127" s="59">
        <f t="shared" si="51"/>
        <v>0</v>
      </c>
      <c r="I127" s="59">
        <f t="shared" si="51"/>
        <v>5052.1000000000004</v>
      </c>
      <c r="J127" s="59">
        <f t="shared" si="51"/>
        <v>5052.1000000000004</v>
      </c>
      <c r="K127" s="59">
        <f t="shared" si="51"/>
        <v>0</v>
      </c>
      <c r="L127" s="59">
        <f t="shared" si="51"/>
        <v>0</v>
      </c>
      <c r="M127" s="53"/>
      <c r="N127" s="46"/>
      <c r="O127" s="46"/>
      <c r="P127" s="46"/>
      <c r="Q127" s="46"/>
    </row>
    <row r="128" spans="1:17" x14ac:dyDescent="0.25">
      <c r="A128" s="183"/>
      <c r="B128" s="186"/>
      <c r="C128" s="237"/>
      <c r="D128" s="35" t="s">
        <v>15</v>
      </c>
      <c r="E128" s="58">
        <v>0</v>
      </c>
      <c r="F128" s="58">
        <v>0</v>
      </c>
      <c r="G128" s="58">
        <v>0</v>
      </c>
      <c r="H128" s="58">
        <v>0</v>
      </c>
      <c r="I128" s="58">
        <v>0</v>
      </c>
      <c r="J128" s="58">
        <v>0</v>
      </c>
      <c r="K128" s="58">
        <v>0</v>
      </c>
      <c r="L128" s="58">
        <v>0</v>
      </c>
      <c r="M128" s="53"/>
      <c r="N128" s="46"/>
      <c r="O128" s="46"/>
      <c r="P128" s="46"/>
      <c r="Q128" s="46"/>
    </row>
    <row r="129" spans="1:17" s="46" customFormat="1" ht="47.25" customHeight="1" x14ac:dyDescent="0.25">
      <c r="A129" s="183"/>
      <c r="B129" s="186"/>
      <c r="C129" s="237"/>
      <c r="D129" s="35" t="s">
        <v>12</v>
      </c>
      <c r="E129" s="58">
        <v>0</v>
      </c>
      <c r="F129" s="58">
        <v>0</v>
      </c>
      <c r="G129" s="58">
        <v>0</v>
      </c>
      <c r="H129" s="58">
        <v>0</v>
      </c>
      <c r="I129" s="58">
        <v>0</v>
      </c>
      <c r="J129" s="58">
        <v>0</v>
      </c>
      <c r="K129" s="58">
        <v>0</v>
      </c>
      <c r="L129" s="58">
        <v>0</v>
      </c>
      <c r="M129" s="53"/>
    </row>
    <row r="130" spans="1:17" ht="43.5" customHeight="1" x14ac:dyDescent="0.25">
      <c r="A130" s="184"/>
      <c r="B130" s="187"/>
      <c r="C130" s="237"/>
      <c r="D130" s="35" t="s">
        <v>316</v>
      </c>
      <c r="E130" s="58">
        <v>5052.1000000000004</v>
      </c>
      <c r="F130" s="58">
        <v>5052.1000000000004</v>
      </c>
      <c r="G130" s="58">
        <v>0</v>
      </c>
      <c r="H130" s="58">
        <v>0</v>
      </c>
      <c r="I130" s="58">
        <v>5052.1000000000004</v>
      </c>
      <c r="J130" s="58">
        <v>5052.1000000000004</v>
      </c>
      <c r="K130" s="58">
        <v>0</v>
      </c>
      <c r="L130" s="58">
        <v>0</v>
      </c>
      <c r="M130" s="53"/>
      <c r="N130" s="46"/>
      <c r="O130" s="46"/>
      <c r="P130" s="46"/>
      <c r="Q130" s="46"/>
    </row>
    <row r="131" spans="1:17" ht="28.5" x14ac:dyDescent="0.25">
      <c r="A131" s="197"/>
      <c r="B131" s="235" t="s">
        <v>643</v>
      </c>
      <c r="C131" s="188"/>
      <c r="D131" s="33" t="s">
        <v>514</v>
      </c>
      <c r="E131" s="43">
        <f>E95+E115+E119+E123+E127</f>
        <v>37204.799999999996</v>
      </c>
      <c r="F131" s="43">
        <f t="shared" ref="F131:L131" si="52">F95+F115+F119+F123+F127</f>
        <v>12163.8</v>
      </c>
      <c r="G131" s="43">
        <f t="shared" si="52"/>
        <v>18385</v>
      </c>
      <c r="H131" s="43">
        <f t="shared" si="52"/>
        <v>1501.9</v>
      </c>
      <c r="I131" s="43">
        <f t="shared" si="52"/>
        <v>18819.8</v>
      </c>
      <c r="J131" s="43">
        <f t="shared" si="52"/>
        <v>10661.900000000001</v>
      </c>
      <c r="K131" s="43">
        <f t="shared" si="52"/>
        <v>0</v>
      </c>
      <c r="L131" s="43">
        <f t="shared" si="52"/>
        <v>0</v>
      </c>
      <c r="M131" s="53"/>
      <c r="N131" s="46"/>
      <c r="O131" s="46"/>
      <c r="P131" s="46"/>
      <c r="Q131" s="46"/>
    </row>
    <row r="132" spans="1:17" s="46" customFormat="1" ht="28.5" x14ac:dyDescent="0.25">
      <c r="A132" s="198"/>
      <c r="B132" s="235"/>
      <c r="C132" s="237"/>
      <c r="D132" s="33" t="s">
        <v>15</v>
      </c>
      <c r="E132" s="43">
        <f t="shared" ref="E132:L134" si="53">E96+E116+E120+E124+E128</f>
        <v>6313</v>
      </c>
      <c r="F132" s="43">
        <f t="shared" si="53"/>
        <v>6292.7999999999993</v>
      </c>
      <c r="G132" s="43">
        <f t="shared" si="53"/>
        <v>1503</v>
      </c>
      <c r="H132" s="43">
        <f t="shared" si="53"/>
        <v>1501.9</v>
      </c>
      <c r="I132" s="43">
        <f t="shared" si="53"/>
        <v>4810</v>
      </c>
      <c r="J132" s="43">
        <f t="shared" si="53"/>
        <v>4790.8999999999996</v>
      </c>
      <c r="K132" s="43">
        <f t="shared" si="53"/>
        <v>0</v>
      </c>
      <c r="L132" s="43">
        <f t="shared" si="53"/>
        <v>0</v>
      </c>
      <c r="M132" s="91"/>
    </row>
    <row r="133" spans="1:17" s="46" customFormat="1" ht="28.5" x14ac:dyDescent="0.25">
      <c r="A133" s="198"/>
      <c r="B133" s="235"/>
      <c r="C133" s="237"/>
      <c r="D133" s="33" t="s">
        <v>12</v>
      </c>
      <c r="E133" s="43">
        <f t="shared" si="53"/>
        <v>25459.3</v>
      </c>
      <c r="F133" s="43">
        <f t="shared" si="53"/>
        <v>450</v>
      </c>
      <c r="G133" s="43">
        <f t="shared" si="53"/>
        <v>16882</v>
      </c>
      <c r="H133" s="43">
        <f t="shared" si="53"/>
        <v>0</v>
      </c>
      <c r="I133" s="43">
        <f t="shared" si="53"/>
        <v>8577.2999999999993</v>
      </c>
      <c r="J133" s="43">
        <f t="shared" si="53"/>
        <v>450</v>
      </c>
      <c r="K133" s="43">
        <f t="shared" si="53"/>
        <v>0</v>
      </c>
      <c r="L133" s="43">
        <f t="shared" si="53"/>
        <v>0</v>
      </c>
      <c r="M133" s="53"/>
    </row>
    <row r="134" spans="1:17" s="46" customFormat="1" ht="28.5" x14ac:dyDescent="0.25">
      <c r="A134" s="199"/>
      <c r="B134" s="235"/>
      <c r="C134" s="237"/>
      <c r="D134" s="33" t="s">
        <v>316</v>
      </c>
      <c r="E134" s="43">
        <f t="shared" si="53"/>
        <v>5432.5</v>
      </c>
      <c r="F134" s="43">
        <f t="shared" si="53"/>
        <v>5421</v>
      </c>
      <c r="G134" s="43">
        <f t="shared" si="53"/>
        <v>0</v>
      </c>
      <c r="H134" s="43">
        <f t="shared" si="53"/>
        <v>0</v>
      </c>
      <c r="I134" s="43">
        <f t="shared" si="53"/>
        <v>5432.5</v>
      </c>
      <c r="J134" s="43">
        <f t="shared" si="53"/>
        <v>5421</v>
      </c>
      <c r="K134" s="43">
        <f t="shared" si="53"/>
        <v>0</v>
      </c>
      <c r="L134" s="43">
        <f t="shared" si="53"/>
        <v>0</v>
      </c>
      <c r="M134" s="53"/>
    </row>
    <row r="135" spans="1:17" s="46" customFormat="1" ht="27.75" customHeight="1" x14ac:dyDescent="0.25">
      <c r="A135" s="194" t="s">
        <v>274</v>
      </c>
      <c r="B135" s="195"/>
      <c r="C135" s="195"/>
      <c r="D135" s="195"/>
      <c r="E135" s="195"/>
      <c r="F135" s="195"/>
      <c r="G135" s="195"/>
      <c r="H135" s="195"/>
      <c r="I135" s="195"/>
      <c r="J135" s="195"/>
      <c r="K135" s="195"/>
      <c r="L135" s="195"/>
      <c r="M135" s="196"/>
    </row>
    <row r="136" spans="1:17" s="46" customFormat="1" ht="30" customHeight="1" x14ac:dyDescent="0.25">
      <c r="A136" s="238" t="s">
        <v>34</v>
      </c>
      <c r="B136" s="236" t="s">
        <v>320</v>
      </c>
      <c r="C136" s="238"/>
      <c r="D136" s="33" t="s">
        <v>19</v>
      </c>
      <c r="E136" s="92">
        <f>E140+E144+E148+E152+E156+E160</f>
        <v>47883.9</v>
      </c>
      <c r="F136" s="92">
        <f t="shared" ref="F136:L136" si="54">F140+F144+F148+F152+F156+F160</f>
        <v>49851.8</v>
      </c>
      <c r="G136" s="92">
        <f t="shared" si="54"/>
        <v>19909.5</v>
      </c>
      <c r="H136" s="92">
        <f t="shared" si="54"/>
        <v>22112.1</v>
      </c>
      <c r="I136" s="92">
        <f t="shared" si="54"/>
        <v>27674.400000000001</v>
      </c>
      <c r="J136" s="92">
        <f t="shared" si="54"/>
        <v>27299.699999999997</v>
      </c>
      <c r="K136" s="92">
        <f t="shared" si="54"/>
        <v>0</v>
      </c>
      <c r="L136" s="92">
        <f t="shared" si="54"/>
        <v>440</v>
      </c>
      <c r="M136" s="89"/>
    </row>
    <row r="137" spans="1:17" s="46" customFormat="1" ht="25.5" customHeight="1" x14ac:dyDescent="0.25">
      <c r="A137" s="239"/>
      <c r="B137" s="236"/>
      <c r="C137" s="239"/>
      <c r="D137" s="35" t="s">
        <v>15</v>
      </c>
      <c r="E137" s="37">
        <f t="shared" ref="E137:L139" si="55">E141+E145+E149+E153+E157+E161</f>
        <v>9546.9</v>
      </c>
      <c r="F137" s="37">
        <f t="shared" si="55"/>
        <v>23221.7</v>
      </c>
      <c r="G137" s="37">
        <f t="shared" si="55"/>
        <v>1418</v>
      </c>
      <c r="H137" s="37">
        <f t="shared" si="55"/>
        <v>14783.099999999999</v>
      </c>
      <c r="I137" s="37">
        <f t="shared" si="55"/>
        <v>8128.9</v>
      </c>
      <c r="J137" s="37">
        <f t="shared" si="55"/>
        <v>8438.6</v>
      </c>
      <c r="K137" s="37">
        <f t="shared" si="55"/>
        <v>0</v>
      </c>
      <c r="L137" s="37">
        <f t="shared" si="55"/>
        <v>0</v>
      </c>
      <c r="M137" s="89"/>
    </row>
    <row r="138" spans="1:17" s="46" customFormat="1" ht="33.75" customHeight="1" x14ac:dyDescent="0.25">
      <c r="A138" s="239"/>
      <c r="B138" s="236"/>
      <c r="C138" s="239"/>
      <c r="D138" s="35" t="s">
        <v>12</v>
      </c>
      <c r="E138" s="37">
        <f t="shared" si="55"/>
        <v>25839.599999999999</v>
      </c>
      <c r="F138" s="37">
        <f t="shared" si="55"/>
        <v>14035.1</v>
      </c>
      <c r="G138" s="37">
        <f t="shared" si="55"/>
        <v>14656.3</v>
      </c>
      <c r="H138" s="37">
        <f t="shared" si="55"/>
        <v>3817.9</v>
      </c>
      <c r="I138" s="37">
        <f t="shared" si="55"/>
        <v>11183.3</v>
      </c>
      <c r="J138" s="37">
        <f t="shared" si="55"/>
        <v>9777.2000000000007</v>
      </c>
      <c r="K138" s="37">
        <f t="shared" si="55"/>
        <v>0</v>
      </c>
      <c r="L138" s="37">
        <f t="shared" si="55"/>
        <v>440</v>
      </c>
      <c r="M138" s="89"/>
    </row>
    <row r="139" spans="1:17" s="46" customFormat="1" ht="23.25" customHeight="1" x14ac:dyDescent="0.25">
      <c r="A139" s="240"/>
      <c r="B139" s="236"/>
      <c r="C139" s="240"/>
      <c r="D139" s="35" t="s">
        <v>316</v>
      </c>
      <c r="E139" s="37">
        <f t="shared" si="55"/>
        <v>12497.4</v>
      </c>
      <c r="F139" s="37">
        <f t="shared" si="55"/>
        <v>12695</v>
      </c>
      <c r="G139" s="37">
        <f t="shared" si="55"/>
        <v>3835.2</v>
      </c>
      <c r="H139" s="37">
        <f t="shared" si="55"/>
        <v>3511.1</v>
      </c>
      <c r="I139" s="37">
        <f t="shared" si="55"/>
        <v>8662.2000000000007</v>
      </c>
      <c r="J139" s="37">
        <f t="shared" si="55"/>
        <v>9183.9</v>
      </c>
      <c r="K139" s="37">
        <f t="shared" si="55"/>
        <v>0</v>
      </c>
      <c r="L139" s="37">
        <f t="shared" si="55"/>
        <v>0</v>
      </c>
      <c r="M139" s="89"/>
    </row>
    <row r="140" spans="1:17" ht="15" customHeight="1" x14ac:dyDescent="0.25">
      <c r="A140" s="197" t="s">
        <v>307</v>
      </c>
      <c r="B140" s="236" t="s">
        <v>320</v>
      </c>
      <c r="C140" s="188" t="s">
        <v>285</v>
      </c>
      <c r="D140" s="33" t="s">
        <v>19</v>
      </c>
      <c r="E140" s="92">
        <f>E141+E142+E143</f>
        <v>40</v>
      </c>
      <c r="F140" s="92">
        <f t="shared" ref="F140:L140" si="56">F141+F142+F143</f>
        <v>40</v>
      </c>
      <c r="G140" s="92">
        <f t="shared" si="56"/>
        <v>0</v>
      </c>
      <c r="H140" s="92">
        <f t="shared" si="56"/>
        <v>0</v>
      </c>
      <c r="I140" s="92">
        <f t="shared" si="56"/>
        <v>40</v>
      </c>
      <c r="J140" s="92">
        <f t="shared" si="56"/>
        <v>40</v>
      </c>
      <c r="K140" s="92">
        <f t="shared" si="56"/>
        <v>0</v>
      </c>
      <c r="L140" s="92">
        <f t="shared" si="56"/>
        <v>0</v>
      </c>
      <c r="M140" s="89"/>
      <c r="N140" s="46"/>
      <c r="O140" s="46"/>
      <c r="P140" s="46"/>
      <c r="Q140" s="46"/>
    </row>
    <row r="141" spans="1:17" ht="33" customHeight="1" x14ac:dyDescent="0.25">
      <c r="A141" s="198"/>
      <c r="B141" s="236"/>
      <c r="C141" s="237"/>
      <c r="D141" s="35" t="s">
        <v>15</v>
      </c>
      <c r="E141" s="37">
        <v>0</v>
      </c>
      <c r="F141" s="37">
        <v>0</v>
      </c>
      <c r="G141" s="37">
        <v>0</v>
      </c>
      <c r="H141" s="37">
        <v>0</v>
      </c>
      <c r="I141" s="37">
        <v>0</v>
      </c>
      <c r="J141" s="37">
        <v>0</v>
      </c>
      <c r="K141" s="37">
        <v>0</v>
      </c>
      <c r="L141" s="37">
        <v>0</v>
      </c>
      <c r="M141" s="89"/>
      <c r="N141" s="46"/>
      <c r="O141" s="46"/>
      <c r="P141" s="46"/>
      <c r="Q141" s="46"/>
    </row>
    <row r="142" spans="1:17" s="46" customFormat="1" ht="37.5" customHeight="1" x14ac:dyDescent="0.25">
      <c r="A142" s="198"/>
      <c r="B142" s="236"/>
      <c r="C142" s="237"/>
      <c r="D142" s="35" t="s">
        <v>12</v>
      </c>
      <c r="E142" s="37">
        <v>40</v>
      </c>
      <c r="F142" s="37">
        <v>40</v>
      </c>
      <c r="G142" s="37">
        <v>0</v>
      </c>
      <c r="H142" s="37">
        <v>0</v>
      </c>
      <c r="I142" s="37">
        <v>40</v>
      </c>
      <c r="J142" s="37">
        <v>40</v>
      </c>
      <c r="K142" s="37">
        <v>0</v>
      </c>
      <c r="L142" s="37">
        <v>0</v>
      </c>
      <c r="M142" s="93" t="s">
        <v>324</v>
      </c>
    </row>
    <row r="143" spans="1:17" ht="19.5" customHeight="1" x14ac:dyDescent="0.25">
      <c r="A143" s="199"/>
      <c r="B143" s="236"/>
      <c r="C143" s="237"/>
      <c r="D143" s="35" t="s">
        <v>316</v>
      </c>
      <c r="E143" s="37">
        <v>0</v>
      </c>
      <c r="F143" s="37">
        <v>0</v>
      </c>
      <c r="G143" s="37">
        <v>0</v>
      </c>
      <c r="H143" s="37">
        <v>0</v>
      </c>
      <c r="I143" s="37">
        <v>0</v>
      </c>
      <c r="J143" s="37">
        <v>0</v>
      </c>
      <c r="K143" s="37">
        <v>0</v>
      </c>
      <c r="L143" s="37">
        <v>0</v>
      </c>
      <c r="M143" s="93"/>
      <c r="N143" s="46"/>
      <c r="O143" s="46"/>
      <c r="P143" s="46"/>
      <c r="Q143" s="46"/>
    </row>
    <row r="144" spans="1:17" s="46" customFormat="1" ht="27" customHeight="1" x14ac:dyDescent="0.25">
      <c r="A144" s="197" t="s">
        <v>309</v>
      </c>
      <c r="B144" s="236" t="s">
        <v>320</v>
      </c>
      <c r="C144" s="188" t="s">
        <v>273</v>
      </c>
      <c r="D144" s="33" t="s">
        <v>19</v>
      </c>
      <c r="E144" s="43">
        <f>E145+E146+E147</f>
        <v>18179</v>
      </c>
      <c r="F144" s="43">
        <f t="shared" ref="F144:L144" si="57">F145+F146+F147</f>
        <v>2852.6</v>
      </c>
      <c r="G144" s="43">
        <f t="shared" si="57"/>
        <v>14000</v>
      </c>
      <c r="H144" s="43">
        <f t="shared" si="57"/>
        <v>0</v>
      </c>
      <c r="I144" s="43">
        <f t="shared" si="57"/>
        <v>4179</v>
      </c>
      <c r="J144" s="43">
        <f t="shared" si="57"/>
        <v>2412.6</v>
      </c>
      <c r="K144" s="43">
        <f t="shared" si="57"/>
        <v>0</v>
      </c>
      <c r="L144" s="43">
        <f t="shared" si="57"/>
        <v>440</v>
      </c>
      <c r="M144" s="53"/>
    </row>
    <row r="145" spans="1:13" s="46" customFormat="1" ht="39.75" customHeight="1" x14ac:dyDescent="0.25">
      <c r="A145" s="198"/>
      <c r="B145" s="236"/>
      <c r="C145" s="237"/>
      <c r="D145" s="35" t="s">
        <v>15</v>
      </c>
      <c r="E145" s="58">
        <v>679</v>
      </c>
      <c r="F145" s="58">
        <v>802.6</v>
      </c>
      <c r="G145" s="58">
        <v>0</v>
      </c>
      <c r="H145" s="58">
        <v>0</v>
      </c>
      <c r="I145" s="58">
        <v>679</v>
      </c>
      <c r="J145" s="58">
        <v>802.6</v>
      </c>
      <c r="K145" s="58">
        <v>0</v>
      </c>
      <c r="L145" s="58">
        <v>0</v>
      </c>
      <c r="M145" s="93" t="s">
        <v>321</v>
      </c>
    </row>
    <row r="146" spans="1:13" s="46" customFormat="1" ht="57" customHeight="1" x14ac:dyDescent="0.25">
      <c r="A146" s="198"/>
      <c r="B146" s="236"/>
      <c r="C146" s="237"/>
      <c r="D146" s="35" t="s">
        <v>12</v>
      </c>
      <c r="E146" s="58">
        <f>+G146+I146+K146</f>
        <v>17500</v>
      </c>
      <c r="F146" s="58">
        <f>+H146+J146+L146</f>
        <v>2050</v>
      </c>
      <c r="G146" s="58">
        <v>14000</v>
      </c>
      <c r="H146" s="58">
        <v>0</v>
      </c>
      <c r="I146" s="58">
        <v>3500</v>
      </c>
      <c r="J146" s="58">
        <v>1610</v>
      </c>
      <c r="K146" s="58">
        <v>0</v>
      </c>
      <c r="L146" s="58">
        <v>440</v>
      </c>
      <c r="M146" s="53" t="s">
        <v>322</v>
      </c>
    </row>
    <row r="147" spans="1:13" s="46" customFormat="1" ht="23.25" customHeight="1" x14ac:dyDescent="0.25">
      <c r="A147" s="199"/>
      <c r="B147" s="236"/>
      <c r="C147" s="237"/>
      <c r="D147" s="35" t="s">
        <v>316</v>
      </c>
      <c r="E147" s="58">
        <v>0</v>
      </c>
      <c r="F147" s="58">
        <v>0</v>
      </c>
      <c r="G147" s="58">
        <v>0</v>
      </c>
      <c r="H147" s="58">
        <v>0</v>
      </c>
      <c r="I147" s="58">
        <v>0</v>
      </c>
      <c r="J147" s="58">
        <v>0</v>
      </c>
      <c r="K147" s="58">
        <v>0</v>
      </c>
      <c r="L147" s="58">
        <v>0</v>
      </c>
      <c r="M147" s="53"/>
    </row>
    <row r="148" spans="1:13" s="46" customFormat="1" ht="21.75" customHeight="1" x14ac:dyDescent="0.25">
      <c r="A148" s="197" t="s">
        <v>311</v>
      </c>
      <c r="B148" s="236" t="s">
        <v>320</v>
      </c>
      <c r="C148" s="188" t="s">
        <v>323</v>
      </c>
      <c r="D148" s="33" t="s">
        <v>19</v>
      </c>
      <c r="E148" s="43">
        <f>E149+E150+E151</f>
        <v>500</v>
      </c>
      <c r="F148" s="43">
        <f t="shared" ref="F148:L148" si="58">+F149+F151</f>
        <v>100</v>
      </c>
      <c r="G148" s="94">
        <f t="shared" si="58"/>
        <v>0</v>
      </c>
      <c r="H148" s="94">
        <f t="shared" si="58"/>
        <v>0</v>
      </c>
      <c r="I148" s="94">
        <f t="shared" si="58"/>
        <v>200</v>
      </c>
      <c r="J148" s="94">
        <f t="shared" si="58"/>
        <v>100</v>
      </c>
      <c r="K148" s="94">
        <f t="shared" si="58"/>
        <v>0</v>
      </c>
      <c r="L148" s="94">
        <f t="shared" si="58"/>
        <v>0</v>
      </c>
      <c r="M148" s="188" t="s">
        <v>325</v>
      </c>
    </row>
    <row r="149" spans="1:13" s="46" customFormat="1" ht="24" customHeight="1" x14ac:dyDescent="0.25">
      <c r="A149" s="198"/>
      <c r="B149" s="236"/>
      <c r="C149" s="237"/>
      <c r="D149" s="35" t="s">
        <v>15</v>
      </c>
      <c r="E149" s="58">
        <v>200</v>
      </c>
      <c r="F149" s="58">
        <v>100</v>
      </c>
      <c r="G149" s="58">
        <v>0</v>
      </c>
      <c r="H149" s="58">
        <v>0</v>
      </c>
      <c r="I149" s="58">
        <v>200</v>
      </c>
      <c r="J149" s="58">
        <v>100</v>
      </c>
      <c r="K149" s="58">
        <v>0</v>
      </c>
      <c r="L149" s="58">
        <v>0</v>
      </c>
      <c r="M149" s="188"/>
    </row>
    <row r="150" spans="1:13" s="46" customFormat="1" ht="21" customHeight="1" x14ac:dyDescent="0.25">
      <c r="A150" s="198"/>
      <c r="B150" s="236"/>
      <c r="C150" s="237"/>
      <c r="D150" s="35" t="s">
        <v>12</v>
      </c>
      <c r="E150" s="58">
        <v>300</v>
      </c>
      <c r="F150" s="58">
        <v>100</v>
      </c>
      <c r="G150" s="58">
        <v>0</v>
      </c>
      <c r="H150" s="58">
        <v>0</v>
      </c>
      <c r="I150" s="58">
        <v>300</v>
      </c>
      <c r="J150" s="58">
        <v>100</v>
      </c>
      <c r="K150" s="58">
        <v>0</v>
      </c>
      <c r="L150" s="58">
        <v>0</v>
      </c>
      <c r="M150" s="188"/>
    </row>
    <row r="151" spans="1:13" s="46" customFormat="1" ht="22.5" customHeight="1" x14ac:dyDescent="0.25">
      <c r="A151" s="199"/>
      <c r="B151" s="236"/>
      <c r="C151" s="237"/>
      <c r="D151" s="35" t="s">
        <v>532</v>
      </c>
      <c r="E151" s="58">
        <v>0</v>
      </c>
      <c r="F151" s="58">
        <v>0</v>
      </c>
      <c r="G151" s="58">
        <v>0</v>
      </c>
      <c r="H151" s="58">
        <v>0</v>
      </c>
      <c r="I151" s="58">
        <v>0</v>
      </c>
      <c r="J151" s="58">
        <v>0</v>
      </c>
      <c r="K151" s="58">
        <v>0</v>
      </c>
      <c r="L151" s="58">
        <v>0</v>
      </c>
      <c r="M151" s="188"/>
    </row>
    <row r="152" spans="1:13" s="46" customFormat="1" ht="35.25" customHeight="1" x14ac:dyDescent="0.25">
      <c r="A152" s="182" t="s">
        <v>315</v>
      </c>
      <c r="B152" s="185" t="s">
        <v>320</v>
      </c>
      <c r="C152" s="182" t="s">
        <v>272</v>
      </c>
      <c r="D152" s="33" t="s">
        <v>19</v>
      </c>
      <c r="E152" s="59">
        <v>0</v>
      </c>
      <c r="F152" s="59">
        <v>0</v>
      </c>
      <c r="G152" s="59">
        <v>0</v>
      </c>
      <c r="H152" s="59">
        <v>0</v>
      </c>
      <c r="I152" s="59">
        <v>0</v>
      </c>
      <c r="J152" s="59">
        <v>0</v>
      </c>
      <c r="K152" s="59">
        <v>0</v>
      </c>
      <c r="L152" s="59">
        <v>0</v>
      </c>
      <c r="M152" s="61"/>
    </row>
    <row r="153" spans="1:13" s="46" customFormat="1" ht="24" customHeight="1" x14ac:dyDescent="0.25">
      <c r="A153" s="183"/>
      <c r="B153" s="186"/>
      <c r="C153" s="183"/>
      <c r="D153" s="35" t="s">
        <v>15</v>
      </c>
      <c r="E153" s="58">
        <v>0</v>
      </c>
      <c r="F153" s="58">
        <v>0</v>
      </c>
      <c r="G153" s="58">
        <v>0</v>
      </c>
      <c r="H153" s="58">
        <v>0</v>
      </c>
      <c r="I153" s="58">
        <v>0</v>
      </c>
      <c r="J153" s="58">
        <v>0</v>
      </c>
      <c r="K153" s="58">
        <v>0</v>
      </c>
      <c r="L153" s="58">
        <v>0</v>
      </c>
      <c r="M153" s="61"/>
    </row>
    <row r="154" spans="1:13" s="46" customFormat="1" ht="21.75" customHeight="1" x14ac:dyDescent="0.25">
      <c r="A154" s="183"/>
      <c r="B154" s="186"/>
      <c r="C154" s="183"/>
      <c r="D154" s="35" t="s">
        <v>12</v>
      </c>
      <c r="E154" s="58">
        <v>0</v>
      </c>
      <c r="F154" s="58">
        <v>0</v>
      </c>
      <c r="G154" s="58">
        <v>0</v>
      </c>
      <c r="H154" s="58">
        <v>0</v>
      </c>
      <c r="I154" s="58">
        <v>0</v>
      </c>
      <c r="J154" s="58">
        <v>0</v>
      </c>
      <c r="K154" s="58">
        <v>0</v>
      </c>
      <c r="L154" s="58">
        <v>0</v>
      </c>
      <c r="M154" s="61"/>
    </row>
    <row r="155" spans="1:13" s="46" customFormat="1" ht="21.75" customHeight="1" x14ac:dyDescent="0.25">
      <c r="A155" s="184"/>
      <c r="B155" s="187"/>
      <c r="C155" s="184"/>
      <c r="D155" s="35" t="s">
        <v>316</v>
      </c>
      <c r="E155" s="58">
        <v>0</v>
      </c>
      <c r="F155" s="58">
        <v>0</v>
      </c>
      <c r="G155" s="58">
        <v>0</v>
      </c>
      <c r="H155" s="58">
        <v>0</v>
      </c>
      <c r="I155" s="58">
        <v>0</v>
      </c>
      <c r="J155" s="58">
        <v>0</v>
      </c>
      <c r="K155" s="58">
        <v>0</v>
      </c>
      <c r="L155" s="58">
        <v>0</v>
      </c>
      <c r="M155" s="61"/>
    </row>
    <row r="156" spans="1:13" s="46" customFormat="1" ht="21.75" customHeight="1" x14ac:dyDescent="0.25">
      <c r="A156" s="197" t="s">
        <v>531</v>
      </c>
      <c r="B156" s="236" t="s">
        <v>320</v>
      </c>
      <c r="C156" s="188" t="s">
        <v>267</v>
      </c>
      <c r="D156" s="33" t="s">
        <v>19</v>
      </c>
      <c r="E156" s="43">
        <f>E157+E158+E159</f>
        <v>16624.8</v>
      </c>
      <c r="F156" s="43">
        <f t="shared" ref="F156:L156" si="59">F157+F158+F159</f>
        <v>31371.5</v>
      </c>
      <c r="G156" s="43">
        <f t="shared" si="59"/>
        <v>3078.3999999999996</v>
      </c>
      <c r="H156" s="43">
        <f t="shared" si="59"/>
        <v>16597.199999999997</v>
      </c>
      <c r="I156" s="43">
        <f t="shared" si="59"/>
        <v>13546.400000000001</v>
      </c>
      <c r="J156" s="43">
        <f t="shared" si="59"/>
        <v>14774.3</v>
      </c>
      <c r="K156" s="43">
        <f t="shared" si="59"/>
        <v>0</v>
      </c>
      <c r="L156" s="43">
        <f t="shared" si="59"/>
        <v>0</v>
      </c>
      <c r="M156" s="56"/>
    </row>
    <row r="157" spans="1:13" s="46" customFormat="1" ht="169.5" customHeight="1" x14ac:dyDescent="0.25">
      <c r="A157" s="198"/>
      <c r="B157" s="236"/>
      <c r="C157" s="237"/>
      <c r="D157" s="35" t="s">
        <v>15</v>
      </c>
      <c r="E157" s="61">
        <v>4688.5</v>
      </c>
      <c r="F157" s="61">
        <v>17890.900000000001</v>
      </c>
      <c r="G157" s="61">
        <v>656.3</v>
      </c>
      <c r="H157" s="61">
        <v>13619.3</v>
      </c>
      <c r="I157" s="61">
        <v>4032.2</v>
      </c>
      <c r="J157" s="61">
        <v>4271.6000000000004</v>
      </c>
      <c r="K157" s="61">
        <v>0</v>
      </c>
      <c r="L157" s="61">
        <v>0</v>
      </c>
      <c r="M157" s="61" t="s">
        <v>326</v>
      </c>
    </row>
    <row r="158" spans="1:13" s="46" customFormat="1" ht="45.75" customHeight="1" x14ac:dyDescent="0.25">
      <c r="A158" s="198"/>
      <c r="B158" s="236"/>
      <c r="C158" s="237"/>
      <c r="D158" s="35" t="s">
        <v>12</v>
      </c>
      <c r="E158" s="61">
        <v>4891.3</v>
      </c>
      <c r="F158" s="61">
        <v>6122.6</v>
      </c>
      <c r="G158" s="61">
        <v>656.3</v>
      </c>
      <c r="H158" s="61">
        <v>1361.9</v>
      </c>
      <c r="I158" s="61">
        <v>4235</v>
      </c>
      <c r="J158" s="61">
        <v>4760.7</v>
      </c>
      <c r="K158" s="61">
        <v>0</v>
      </c>
      <c r="L158" s="61">
        <v>0</v>
      </c>
      <c r="M158" s="61" t="s">
        <v>327</v>
      </c>
    </row>
    <row r="159" spans="1:13" s="46" customFormat="1" ht="49.5" customHeight="1" x14ac:dyDescent="0.25">
      <c r="A159" s="199"/>
      <c r="B159" s="236"/>
      <c r="C159" s="237"/>
      <c r="D159" s="35" t="s">
        <v>316</v>
      </c>
      <c r="E159" s="61">
        <v>7045</v>
      </c>
      <c r="F159" s="61">
        <v>7358</v>
      </c>
      <c r="G159" s="61">
        <v>1765.8</v>
      </c>
      <c r="H159" s="61">
        <v>1616</v>
      </c>
      <c r="I159" s="61">
        <v>5279.2</v>
      </c>
      <c r="J159" s="61">
        <v>5742</v>
      </c>
      <c r="K159" s="61">
        <v>0</v>
      </c>
      <c r="L159" s="61">
        <v>0</v>
      </c>
      <c r="M159" s="61" t="s">
        <v>589</v>
      </c>
    </row>
    <row r="160" spans="1:13" s="46" customFormat="1" ht="54" customHeight="1" x14ac:dyDescent="0.25">
      <c r="A160" s="197" t="s">
        <v>533</v>
      </c>
      <c r="B160" s="236" t="s">
        <v>320</v>
      </c>
      <c r="C160" s="188" t="s">
        <v>279</v>
      </c>
      <c r="D160" s="33" t="s">
        <v>19</v>
      </c>
      <c r="E160" s="43">
        <f>E161+E162+E163</f>
        <v>12540.099999999999</v>
      </c>
      <c r="F160" s="43">
        <f t="shared" ref="F160:L160" si="60">F161+F162+F163</f>
        <v>15487.7</v>
      </c>
      <c r="G160" s="43">
        <f t="shared" si="60"/>
        <v>2831.1000000000004</v>
      </c>
      <c r="H160" s="43">
        <f t="shared" si="60"/>
        <v>5514.9</v>
      </c>
      <c r="I160" s="43">
        <f t="shared" si="60"/>
        <v>9709</v>
      </c>
      <c r="J160" s="43">
        <f t="shared" si="60"/>
        <v>9972.7999999999993</v>
      </c>
      <c r="K160" s="43">
        <f t="shared" si="60"/>
        <v>0</v>
      </c>
      <c r="L160" s="43">
        <f t="shared" si="60"/>
        <v>0</v>
      </c>
      <c r="M160" s="61"/>
    </row>
    <row r="161" spans="1:13" s="46" customFormat="1" ht="104.25" customHeight="1" x14ac:dyDescent="0.25">
      <c r="A161" s="198"/>
      <c r="B161" s="236"/>
      <c r="C161" s="237"/>
      <c r="D161" s="35" t="s">
        <v>15</v>
      </c>
      <c r="E161" s="61">
        <f>+G161+I161</f>
        <v>3979.3999999999996</v>
      </c>
      <c r="F161" s="61">
        <f>+H161+J161</f>
        <v>4428.2</v>
      </c>
      <c r="G161" s="61">
        <v>761.7</v>
      </c>
      <c r="H161" s="61">
        <v>1163.8</v>
      </c>
      <c r="I161" s="61">
        <v>3217.7</v>
      </c>
      <c r="J161" s="61">
        <v>3264.4</v>
      </c>
      <c r="K161" s="61">
        <v>0</v>
      </c>
      <c r="L161" s="61">
        <v>0</v>
      </c>
      <c r="M161" s="95" t="s">
        <v>673</v>
      </c>
    </row>
    <row r="162" spans="1:13" s="46" customFormat="1" ht="154.5" customHeight="1" x14ac:dyDescent="0.25">
      <c r="A162" s="198"/>
      <c r="B162" s="236"/>
      <c r="C162" s="237"/>
      <c r="D162" s="35" t="s">
        <v>12</v>
      </c>
      <c r="E162" s="61">
        <f>+G162+I162</f>
        <v>3108.3</v>
      </c>
      <c r="F162" s="61">
        <f>+H162+J162</f>
        <v>5722.5</v>
      </c>
      <c r="G162" s="61">
        <v>0</v>
      </c>
      <c r="H162" s="61">
        <v>2456</v>
      </c>
      <c r="I162" s="61">
        <v>3108.3</v>
      </c>
      <c r="J162" s="61">
        <v>3266.5</v>
      </c>
      <c r="K162" s="61">
        <v>0</v>
      </c>
      <c r="L162" s="61">
        <v>0</v>
      </c>
      <c r="M162" s="61" t="s">
        <v>328</v>
      </c>
    </row>
    <row r="163" spans="1:13" s="46" customFormat="1" ht="37.5" customHeight="1" x14ac:dyDescent="0.25">
      <c r="A163" s="199"/>
      <c r="B163" s="236"/>
      <c r="C163" s="237"/>
      <c r="D163" s="35" t="s">
        <v>316</v>
      </c>
      <c r="E163" s="61">
        <v>5452.4</v>
      </c>
      <c r="F163" s="61">
        <v>5337</v>
      </c>
      <c r="G163" s="61">
        <v>2069.4</v>
      </c>
      <c r="H163" s="61">
        <v>1895.1</v>
      </c>
      <c r="I163" s="61">
        <v>3383</v>
      </c>
      <c r="J163" s="61">
        <v>3441.9</v>
      </c>
      <c r="K163" s="61">
        <v>0</v>
      </c>
      <c r="L163" s="61">
        <v>0</v>
      </c>
      <c r="M163" s="96" t="s">
        <v>503</v>
      </c>
    </row>
    <row r="164" spans="1:13" s="46" customFormat="1" ht="62.25" customHeight="1" x14ac:dyDescent="0.25">
      <c r="A164" s="197" t="s">
        <v>37</v>
      </c>
      <c r="B164" s="236" t="s">
        <v>329</v>
      </c>
      <c r="C164" s="188"/>
      <c r="D164" s="33" t="s">
        <v>535</v>
      </c>
      <c r="E164" s="43">
        <f>E168+E172+E176+E180+E184</f>
        <v>2410</v>
      </c>
      <c r="F164" s="43">
        <f t="shared" ref="F164:L164" si="61">F168+F172+F176+F180+F184</f>
        <v>995.3</v>
      </c>
      <c r="G164" s="43">
        <f t="shared" si="61"/>
        <v>1500</v>
      </c>
      <c r="H164" s="43">
        <f t="shared" si="61"/>
        <v>250</v>
      </c>
      <c r="I164" s="43">
        <f t="shared" si="61"/>
        <v>910</v>
      </c>
      <c r="J164" s="43">
        <f t="shared" si="61"/>
        <v>745.3</v>
      </c>
      <c r="K164" s="43">
        <f t="shared" si="61"/>
        <v>0</v>
      </c>
      <c r="L164" s="43">
        <f t="shared" si="61"/>
        <v>0</v>
      </c>
      <c r="M164" s="61"/>
    </row>
    <row r="165" spans="1:13" s="46" customFormat="1" ht="32.25" customHeight="1" x14ac:dyDescent="0.25">
      <c r="A165" s="198"/>
      <c r="B165" s="236"/>
      <c r="C165" s="237"/>
      <c r="D165" s="35" t="s">
        <v>15</v>
      </c>
      <c r="E165" s="61">
        <f t="shared" ref="E165:L167" si="62">E169+E173+E177+E181+E185</f>
        <v>160</v>
      </c>
      <c r="F165" s="61">
        <f t="shared" si="62"/>
        <v>200</v>
      </c>
      <c r="G165" s="61">
        <f t="shared" si="62"/>
        <v>0</v>
      </c>
      <c r="H165" s="61">
        <f t="shared" si="62"/>
        <v>0</v>
      </c>
      <c r="I165" s="61">
        <f t="shared" si="62"/>
        <v>160</v>
      </c>
      <c r="J165" s="61">
        <f t="shared" si="62"/>
        <v>200</v>
      </c>
      <c r="K165" s="61">
        <f t="shared" si="62"/>
        <v>0</v>
      </c>
      <c r="L165" s="61">
        <f t="shared" si="62"/>
        <v>0</v>
      </c>
      <c r="M165" s="97"/>
    </row>
    <row r="166" spans="1:13" s="46" customFormat="1" ht="32.25" customHeight="1" x14ac:dyDescent="0.25">
      <c r="A166" s="198"/>
      <c r="B166" s="236"/>
      <c r="C166" s="237"/>
      <c r="D166" s="35" t="s">
        <v>12</v>
      </c>
      <c r="E166" s="61">
        <f t="shared" si="62"/>
        <v>2000</v>
      </c>
      <c r="F166" s="61">
        <f t="shared" si="62"/>
        <v>550.29999999999995</v>
      </c>
      <c r="G166" s="61">
        <f t="shared" si="62"/>
        <v>1500</v>
      </c>
      <c r="H166" s="61">
        <f t="shared" si="62"/>
        <v>200</v>
      </c>
      <c r="I166" s="61">
        <f t="shared" si="62"/>
        <v>500</v>
      </c>
      <c r="J166" s="61">
        <f t="shared" si="62"/>
        <v>350.3</v>
      </c>
      <c r="K166" s="61">
        <f t="shared" si="62"/>
        <v>0</v>
      </c>
      <c r="L166" s="61">
        <f t="shared" si="62"/>
        <v>0</v>
      </c>
      <c r="M166" s="97"/>
    </row>
    <row r="167" spans="1:13" s="46" customFormat="1" ht="27.75" customHeight="1" x14ac:dyDescent="0.25">
      <c r="A167" s="199"/>
      <c r="B167" s="236"/>
      <c r="C167" s="237"/>
      <c r="D167" s="35" t="s">
        <v>316</v>
      </c>
      <c r="E167" s="61">
        <f t="shared" si="62"/>
        <v>250</v>
      </c>
      <c r="F167" s="61">
        <f t="shared" si="62"/>
        <v>245</v>
      </c>
      <c r="G167" s="61">
        <f t="shared" si="62"/>
        <v>0</v>
      </c>
      <c r="H167" s="61">
        <f t="shared" si="62"/>
        <v>50</v>
      </c>
      <c r="I167" s="61">
        <f t="shared" si="62"/>
        <v>250</v>
      </c>
      <c r="J167" s="61">
        <f t="shared" si="62"/>
        <v>195</v>
      </c>
      <c r="K167" s="61">
        <f t="shared" si="62"/>
        <v>0</v>
      </c>
      <c r="L167" s="61">
        <f t="shared" si="62"/>
        <v>0</v>
      </c>
      <c r="M167" s="61"/>
    </row>
    <row r="168" spans="1:13" s="46" customFormat="1" ht="32.25" customHeight="1" x14ac:dyDescent="0.25">
      <c r="A168" s="182" t="s">
        <v>534</v>
      </c>
      <c r="B168" s="236" t="s">
        <v>329</v>
      </c>
      <c r="C168" s="188" t="s">
        <v>285</v>
      </c>
      <c r="D168" s="33" t="s">
        <v>19</v>
      </c>
      <c r="E168" s="43">
        <f>E169+E170+E171</f>
        <v>350</v>
      </c>
      <c r="F168" s="43">
        <f t="shared" ref="F168:L168" si="63">F169+F170+F171</f>
        <v>250</v>
      </c>
      <c r="G168" s="43">
        <f t="shared" si="63"/>
        <v>150</v>
      </c>
      <c r="H168" s="43">
        <f t="shared" si="63"/>
        <v>50</v>
      </c>
      <c r="I168" s="43">
        <f t="shared" si="63"/>
        <v>200</v>
      </c>
      <c r="J168" s="43">
        <f t="shared" si="63"/>
        <v>200</v>
      </c>
      <c r="K168" s="43">
        <f t="shared" si="63"/>
        <v>0</v>
      </c>
      <c r="L168" s="43">
        <f t="shared" si="63"/>
        <v>0</v>
      </c>
      <c r="M168" s="61"/>
    </row>
    <row r="169" spans="1:13" s="46" customFormat="1" ht="30.75" customHeight="1" x14ac:dyDescent="0.25">
      <c r="A169" s="183"/>
      <c r="B169" s="236"/>
      <c r="C169" s="237"/>
      <c r="D169" s="35" t="s">
        <v>15</v>
      </c>
      <c r="E169" s="61">
        <f>+G169+I169+K169</f>
        <v>100</v>
      </c>
      <c r="F169" s="61">
        <f>+H169+J169+L169</f>
        <v>100</v>
      </c>
      <c r="G169" s="61">
        <v>0</v>
      </c>
      <c r="H169" s="61">
        <v>0</v>
      </c>
      <c r="I169" s="61">
        <v>100</v>
      </c>
      <c r="J169" s="61">
        <v>100</v>
      </c>
      <c r="K169" s="61">
        <v>0</v>
      </c>
      <c r="L169" s="61">
        <v>0</v>
      </c>
      <c r="M169" s="97" t="s">
        <v>330</v>
      </c>
    </row>
    <row r="170" spans="1:13" s="46" customFormat="1" ht="44.25" customHeight="1" x14ac:dyDescent="0.25">
      <c r="A170" s="183"/>
      <c r="B170" s="236"/>
      <c r="C170" s="237"/>
      <c r="D170" s="35" t="s">
        <v>12</v>
      </c>
      <c r="E170" s="61">
        <f>+G170+I170+K170</f>
        <v>250</v>
      </c>
      <c r="F170" s="61">
        <f>+H170+J170+L170</f>
        <v>100</v>
      </c>
      <c r="G170" s="61">
        <v>150</v>
      </c>
      <c r="H170" s="61">
        <v>0</v>
      </c>
      <c r="I170" s="61">
        <v>100</v>
      </c>
      <c r="J170" s="61">
        <v>100</v>
      </c>
      <c r="K170" s="61">
        <v>0</v>
      </c>
      <c r="L170" s="61">
        <v>0</v>
      </c>
      <c r="M170" s="61" t="s">
        <v>332</v>
      </c>
    </row>
    <row r="171" spans="1:13" s="46" customFormat="1" ht="69.75" customHeight="1" x14ac:dyDescent="0.25">
      <c r="A171" s="184"/>
      <c r="B171" s="236"/>
      <c r="C171" s="237"/>
      <c r="D171" s="35" t="s">
        <v>316</v>
      </c>
      <c r="E171" s="61">
        <v>0</v>
      </c>
      <c r="F171" s="61">
        <v>50</v>
      </c>
      <c r="G171" s="61">
        <v>0</v>
      </c>
      <c r="H171" s="61">
        <v>50</v>
      </c>
      <c r="I171" s="61">
        <v>0</v>
      </c>
      <c r="J171" s="61">
        <v>0</v>
      </c>
      <c r="K171" s="61">
        <v>0</v>
      </c>
      <c r="L171" s="61">
        <v>0</v>
      </c>
      <c r="M171" s="61" t="s">
        <v>657</v>
      </c>
    </row>
    <row r="172" spans="1:13" s="46" customFormat="1" ht="31.5" customHeight="1" x14ac:dyDescent="0.25">
      <c r="A172" s="197" t="s">
        <v>536</v>
      </c>
      <c r="B172" s="236" t="s">
        <v>329</v>
      </c>
      <c r="C172" s="188" t="s">
        <v>537</v>
      </c>
      <c r="D172" s="33" t="s">
        <v>19</v>
      </c>
      <c r="E172" s="43">
        <f>E173+E174+E175</f>
        <v>0</v>
      </c>
      <c r="F172" s="43">
        <f t="shared" ref="F172:L172" si="64">F173+F174+F175</f>
        <v>0</v>
      </c>
      <c r="G172" s="43">
        <f t="shared" si="64"/>
        <v>0</v>
      </c>
      <c r="H172" s="43">
        <f t="shared" si="64"/>
        <v>0</v>
      </c>
      <c r="I172" s="43">
        <f t="shared" si="64"/>
        <v>0</v>
      </c>
      <c r="J172" s="43">
        <f t="shared" si="64"/>
        <v>0</v>
      </c>
      <c r="K172" s="43">
        <f t="shared" si="64"/>
        <v>0</v>
      </c>
      <c r="L172" s="43">
        <f t="shared" si="64"/>
        <v>0</v>
      </c>
      <c r="M172" s="61"/>
    </row>
    <row r="173" spans="1:13" s="46" customFormat="1" ht="26.25" customHeight="1" x14ac:dyDescent="0.25">
      <c r="A173" s="198"/>
      <c r="B173" s="236"/>
      <c r="C173" s="237"/>
      <c r="D173" s="35" t="s">
        <v>15</v>
      </c>
      <c r="E173" s="61">
        <v>0</v>
      </c>
      <c r="F173" s="61">
        <v>0</v>
      </c>
      <c r="G173" s="61">
        <v>0</v>
      </c>
      <c r="H173" s="61">
        <v>0</v>
      </c>
      <c r="I173" s="61">
        <v>0</v>
      </c>
      <c r="J173" s="61">
        <v>0</v>
      </c>
      <c r="K173" s="61">
        <v>0</v>
      </c>
      <c r="L173" s="61">
        <v>0</v>
      </c>
      <c r="M173" s="61"/>
    </row>
    <row r="174" spans="1:13" s="46" customFormat="1" ht="83.25" customHeight="1" x14ac:dyDescent="0.25">
      <c r="A174" s="198"/>
      <c r="B174" s="236"/>
      <c r="C174" s="237"/>
      <c r="D174" s="35" t="s">
        <v>12</v>
      </c>
      <c r="E174" s="61">
        <v>0</v>
      </c>
      <c r="F174" s="61">
        <v>0</v>
      </c>
      <c r="G174" s="61">
        <v>0</v>
      </c>
      <c r="H174" s="61">
        <v>0</v>
      </c>
      <c r="I174" s="61">
        <v>0</v>
      </c>
      <c r="J174" s="61">
        <v>0</v>
      </c>
      <c r="K174" s="61">
        <v>0</v>
      </c>
      <c r="L174" s="61">
        <v>0</v>
      </c>
      <c r="M174" s="61"/>
    </row>
    <row r="175" spans="1:13" s="46" customFormat="1" ht="42" customHeight="1" x14ac:dyDescent="0.25">
      <c r="A175" s="199"/>
      <c r="B175" s="236"/>
      <c r="C175" s="237"/>
      <c r="D175" s="35" t="s">
        <v>316</v>
      </c>
      <c r="E175" s="61">
        <v>0</v>
      </c>
      <c r="F175" s="61">
        <v>0</v>
      </c>
      <c r="G175" s="61">
        <v>0</v>
      </c>
      <c r="H175" s="61">
        <v>0</v>
      </c>
      <c r="I175" s="61">
        <v>0</v>
      </c>
      <c r="J175" s="61">
        <v>0</v>
      </c>
      <c r="K175" s="61">
        <v>0</v>
      </c>
      <c r="L175" s="61">
        <v>0</v>
      </c>
      <c r="M175" s="61"/>
    </row>
    <row r="176" spans="1:13" s="46" customFormat="1" ht="40.5" customHeight="1" x14ac:dyDescent="0.25">
      <c r="A176" s="197" t="s">
        <v>538</v>
      </c>
      <c r="B176" s="236" t="s">
        <v>329</v>
      </c>
      <c r="C176" s="188" t="s">
        <v>272</v>
      </c>
      <c r="D176" s="33" t="s">
        <v>19</v>
      </c>
      <c r="E176" s="43">
        <f>E177+E178+E179</f>
        <v>1500</v>
      </c>
      <c r="F176" s="43">
        <f t="shared" ref="F176:L176" si="65">F177+F178+F179</f>
        <v>249</v>
      </c>
      <c r="G176" s="43">
        <f t="shared" si="65"/>
        <v>1350</v>
      </c>
      <c r="H176" s="43">
        <f t="shared" si="65"/>
        <v>130</v>
      </c>
      <c r="I176" s="43">
        <f t="shared" si="65"/>
        <v>150</v>
      </c>
      <c r="J176" s="43">
        <f t="shared" si="65"/>
        <v>119</v>
      </c>
      <c r="K176" s="43">
        <f t="shared" si="65"/>
        <v>0</v>
      </c>
      <c r="L176" s="43">
        <f t="shared" si="65"/>
        <v>0</v>
      </c>
      <c r="M176" s="61"/>
    </row>
    <row r="177" spans="1:17" s="46" customFormat="1" ht="27" customHeight="1" x14ac:dyDescent="0.25">
      <c r="A177" s="198"/>
      <c r="B177" s="236"/>
      <c r="C177" s="237"/>
      <c r="D177" s="35" t="s">
        <v>15</v>
      </c>
      <c r="E177" s="61">
        <v>0</v>
      </c>
      <c r="F177" s="61">
        <v>0</v>
      </c>
      <c r="G177" s="61">
        <v>0</v>
      </c>
      <c r="H177" s="61">
        <v>0</v>
      </c>
      <c r="I177" s="61">
        <v>0</v>
      </c>
      <c r="J177" s="61">
        <v>0</v>
      </c>
      <c r="K177" s="61">
        <v>0</v>
      </c>
      <c r="L177" s="61">
        <v>0</v>
      </c>
      <c r="M177" s="61"/>
    </row>
    <row r="178" spans="1:17" s="46" customFormat="1" ht="96" customHeight="1" x14ac:dyDescent="0.25">
      <c r="A178" s="198"/>
      <c r="B178" s="236"/>
      <c r="C178" s="237"/>
      <c r="D178" s="35" t="s">
        <v>12</v>
      </c>
      <c r="E178" s="61">
        <f>+G178+I178+K178</f>
        <v>1500</v>
      </c>
      <c r="F178" s="61">
        <f>+H178+J178+L178</f>
        <v>249</v>
      </c>
      <c r="G178" s="61">
        <v>1350</v>
      </c>
      <c r="H178" s="61">
        <v>130</v>
      </c>
      <c r="I178" s="61">
        <v>150</v>
      </c>
      <c r="J178" s="61">
        <v>119</v>
      </c>
      <c r="K178" s="61">
        <v>0</v>
      </c>
      <c r="L178" s="61">
        <v>0</v>
      </c>
      <c r="M178" s="61" t="s">
        <v>590</v>
      </c>
    </row>
    <row r="179" spans="1:17" s="46" customFormat="1" ht="25.5" customHeight="1" x14ac:dyDescent="0.25">
      <c r="A179" s="199"/>
      <c r="B179" s="236"/>
      <c r="C179" s="237"/>
      <c r="D179" s="35" t="s">
        <v>316</v>
      </c>
      <c r="E179" s="61">
        <v>0</v>
      </c>
      <c r="F179" s="61">
        <v>0</v>
      </c>
      <c r="G179" s="61">
        <v>0</v>
      </c>
      <c r="H179" s="61">
        <v>0</v>
      </c>
      <c r="I179" s="61">
        <v>0</v>
      </c>
      <c r="J179" s="61">
        <v>0</v>
      </c>
      <c r="K179" s="61">
        <v>0</v>
      </c>
      <c r="L179" s="61">
        <v>0</v>
      </c>
      <c r="M179" s="61"/>
    </row>
    <row r="180" spans="1:17" s="46" customFormat="1" ht="32.25" customHeight="1" x14ac:dyDescent="0.25">
      <c r="A180" s="197" t="s">
        <v>539</v>
      </c>
      <c r="B180" s="236" t="s">
        <v>329</v>
      </c>
      <c r="C180" s="188" t="s">
        <v>267</v>
      </c>
      <c r="D180" s="33" t="s">
        <v>19</v>
      </c>
      <c r="E180" s="43">
        <f>E181+E182+E183</f>
        <v>200</v>
      </c>
      <c r="F180" s="43">
        <f t="shared" ref="F180:L180" si="66">F181+F182+F183</f>
        <v>351.3</v>
      </c>
      <c r="G180" s="43">
        <f t="shared" si="66"/>
        <v>0</v>
      </c>
      <c r="H180" s="43">
        <f t="shared" si="66"/>
        <v>70</v>
      </c>
      <c r="I180" s="43">
        <f t="shared" si="66"/>
        <v>200</v>
      </c>
      <c r="J180" s="43">
        <f t="shared" si="66"/>
        <v>281.3</v>
      </c>
      <c r="K180" s="43">
        <f t="shared" si="66"/>
        <v>0</v>
      </c>
      <c r="L180" s="43">
        <f t="shared" si="66"/>
        <v>0</v>
      </c>
      <c r="M180" s="61"/>
    </row>
    <row r="181" spans="1:17" s="46" customFormat="1" ht="36" customHeight="1" x14ac:dyDescent="0.25">
      <c r="A181" s="198"/>
      <c r="B181" s="236"/>
      <c r="C181" s="237"/>
      <c r="D181" s="35" t="s">
        <v>15</v>
      </c>
      <c r="E181" s="61">
        <f t="shared" ref="E181:F183" si="67">+G181+I181+K181</f>
        <v>0</v>
      </c>
      <c r="F181" s="61">
        <f t="shared" si="67"/>
        <v>0</v>
      </c>
      <c r="G181" s="61">
        <v>0</v>
      </c>
      <c r="H181" s="61">
        <v>0</v>
      </c>
      <c r="I181" s="61">
        <v>0</v>
      </c>
      <c r="J181" s="61">
        <v>0</v>
      </c>
      <c r="K181" s="61">
        <v>0</v>
      </c>
      <c r="L181" s="61"/>
      <c r="M181" s="61"/>
    </row>
    <row r="182" spans="1:17" s="46" customFormat="1" ht="36" customHeight="1" x14ac:dyDescent="0.25">
      <c r="A182" s="198"/>
      <c r="B182" s="236"/>
      <c r="C182" s="237"/>
      <c r="D182" s="35" t="s">
        <v>12</v>
      </c>
      <c r="E182" s="61">
        <f>+G182+I182+K182</f>
        <v>100</v>
      </c>
      <c r="F182" s="61">
        <f>+H182+J182+L182</f>
        <v>201.3</v>
      </c>
      <c r="G182" s="61">
        <v>0</v>
      </c>
      <c r="H182" s="61">
        <v>70</v>
      </c>
      <c r="I182" s="61">
        <v>100</v>
      </c>
      <c r="J182" s="61">
        <v>131.30000000000001</v>
      </c>
      <c r="K182" s="61">
        <v>0</v>
      </c>
      <c r="L182" s="61">
        <v>0</v>
      </c>
      <c r="M182" s="61" t="s">
        <v>333</v>
      </c>
    </row>
    <row r="183" spans="1:17" s="46" customFormat="1" ht="27" customHeight="1" x14ac:dyDescent="0.25">
      <c r="A183" s="199"/>
      <c r="B183" s="236"/>
      <c r="C183" s="237"/>
      <c r="D183" s="35" t="s">
        <v>316</v>
      </c>
      <c r="E183" s="61">
        <f t="shared" si="67"/>
        <v>100</v>
      </c>
      <c r="F183" s="61">
        <v>150</v>
      </c>
      <c r="G183" s="61">
        <v>0</v>
      </c>
      <c r="H183" s="61">
        <v>0</v>
      </c>
      <c r="I183" s="61">
        <v>100</v>
      </c>
      <c r="J183" s="61">
        <v>150</v>
      </c>
      <c r="K183" s="61">
        <v>0</v>
      </c>
      <c r="L183" s="61">
        <v>0</v>
      </c>
      <c r="M183" s="61"/>
    </row>
    <row r="184" spans="1:17" ht="28.5" customHeight="1" x14ac:dyDescent="0.25">
      <c r="A184" s="197" t="s">
        <v>540</v>
      </c>
      <c r="B184" s="236" t="s">
        <v>329</v>
      </c>
      <c r="C184" s="188" t="s">
        <v>280</v>
      </c>
      <c r="D184" s="33" t="s">
        <v>19</v>
      </c>
      <c r="E184" s="43">
        <f>E185+E186+E187</f>
        <v>360</v>
      </c>
      <c r="F184" s="43">
        <f t="shared" ref="F184:L184" si="68">F185+F186+F187</f>
        <v>145</v>
      </c>
      <c r="G184" s="43">
        <f t="shared" si="68"/>
        <v>0</v>
      </c>
      <c r="H184" s="43">
        <f t="shared" si="68"/>
        <v>0</v>
      </c>
      <c r="I184" s="43">
        <f t="shared" si="68"/>
        <v>360</v>
      </c>
      <c r="J184" s="43">
        <f t="shared" si="68"/>
        <v>145</v>
      </c>
      <c r="K184" s="43">
        <f t="shared" si="68"/>
        <v>0</v>
      </c>
      <c r="L184" s="43">
        <f t="shared" si="68"/>
        <v>0</v>
      </c>
      <c r="M184" s="53"/>
      <c r="N184" s="46"/>
      <c r="O184" s="46"/>
      <c r="P184" s="46"/>
      <c r="Q184" s="46"/>
    </row>
    <row r="185" spans="1:17" ht="29.25" customHeight="1" x14ac:dyDescent="0.25">
      <c r="A185" s="198"/>
      <c r="B185" s="236"/>
      <c r="C185" s="237"/>
      <c r="D185" s="35" t="s">
        <v>15</v>
      </c>
      <c r="E185" s="61">
        <v>60</v>
      </c>
      <c r="F185" s="61">
        <v>100</v>
      </c>
      <c r="G185" s="61">
        <v>0</v>
      </c>
      <c r="H185" s="61">
        <v>0</v>
      </c>
      <c r="I185" s="61">
        <v>60</v>
      </c>
      <c r="J185" s="61">
        <v>100</v>
      </c>
      <c r="K185" s="61">
        <v>0</v>
      </c>
      <c r="L185" s="61">
        <v>0</v>
      </c>
      <c r="M185" s="53" t="s">
        <v>334</v>
      </c>
      <c r="N185" s="46"/>
      <c r="O185" s="46"/>
      <c r="P185" s="46"/>
      <c r="Q185" s="46"/>
    </row>
    <row r="186" spans="1:17" s="46" customFormat="1" ht="29.25" customHeight="1" x14ac:dyDescent="0.25">
      <c r="A186" s="198"/>
      <c r="B186" s="236"/>
      <c r="C186" s="237"/>
      <c r="D186" s="35" t="s">
        <v>12</v>
      </c>
      <c r="E186" s="61">
        <v>150</v>
      </c>
      <c r="F186" s="61">
        <v>0</v>
      </c>
      <c r="G186" s="61">
        <v>0</v>
      </c>
      <c r="H186" s="61">
        <v>0</v>
      </c>
      <c r="I186" s="61">
        <v>150</v>
      </c>
      <c r="J186" s="61">
        <v>0</v>
      </c>
      <c r="K186" s="61">
        <v>0</v>
      </c>
      <c r="L186" s="61">
        <v>0</v>
      </c>
      <c r="M186" s="53" t="s">
        <v>335</v>
      </c>
    </row>
    <row r="187" spans="1:17" ht="37.5" customHeight="1" x14ac:dyDescent="0.25">
      <c r="A187" s="199"/>
      <c r="B187" s="236"/>
      <c r="C187" s="237"/>
      <c r="D187" s="35" t="s">
        <v>316</v>
      </c>
      <c r="E187" s="61">
        <v>150</v>
      </c>
      <c r="F187" s="61">
        <v>45</v>
      </c>
      <c r="G187" s="61">
        <v>0</v>
      </c>
      <c r="H187" s="61">
        <v>0</v>
      </c>
      <c r="I187" s="61">
        <v>150</v>
      </c>
      <c r="J187" s="61">
        <v>45</v>
      </c>
      <c r="K187" s="61">
        <v>0</v>
      </c>
      <c r="L187" s="61">
        <v>0</v>
      </c>
      <c r="M187" s="53" t="s">
        <v>591</v>
      </c>
      <c r="N187" s="46"/>
      <c r="O187" s="46"/>
      <c r="P187" s="46"/>
      <c r="Q187" s="46"/>
    </row>
    <row r="188" spans="1:17" s="46" customFormat="1" ht="29.25" customHeight="1" x14ac:dyDescent="0.25">
      <c r="A188" s="197" t="s">
        <v>40</v>
      </c>
      <c r="B188" s="236" t="s">
        <v>336</v>
      </c>
      <c r="C188" s="188" t="s">
        <v>337</v>
      </c>
      <c r="D188" s="33" t="s">
        <v>19</v>
      </c>
      <c r="E188" s="43">
        <f>E189+E190+E191</f>
        <v>896.4</v>
      </c>
      <c r="F188" s="43">
        <f t="shared" ref="F188:L188" si="69">F189+F190+F191</f>
        <v>183.7</v>
      </c>
      <c r="G188" s="43">
        <f t="shared" si="69"/>
        <v>400</v>
      </c>
      <c r="H188" s="43">
        <f t="shared" si="69"/>
        <v>0</v>
      </c>
      <c r="I188" s="43">
        <f t="shared" si="69"/>
        <v>496.4</v>
      </c>
      <c r="J188" s="43">
        <f t="shared" si="69"/>
        <v>129.6</v>
      </c>
      <c r="K188" s="43">
        <f t="shared" si="69"/>
        <v>0</v>
      </c>
      <c r="L188" s="43">
        <f t="shared" si="69"/>
        <v>54.1</v>
      </c>
      <c r="M188" s="61"/>
    </row>
    <row r="189" spans="1:17" s="46" customFormat="1" ht="46.5" customHeight="1" x14ac:dyDescent="0.25">
      <c r="A189" s="198"/>
      <c r="B189" s="236"/>
      <c r="C189" s="237"/>
      <c r="D189" s="35" t="s">
        <v>15</v>
      </c>
      <c r="E189" s="61">
        <f>+G189+I189+K189</f>
        <v>84</v>
      </c>
      <c r="F189" s="61">
        <f>+H189+J189+L189</f>
        <v>84</v>
      </c>
      <c r="G189" s="61">
        <v>0</v>
      </c>
      <c r="H189" s="61">
        <v>0</v>
      </c>
      <c r="I189" s="61">
        <v>84</v>
      </c>
      <c r="J189" s="61">
        <v>84</v>
      </c>
      <c r="K189" s="61">
        <v>0</v>
      </c>
      <c r="L189" s="61">
        <v>0</v>
      </c>
      <c r="M189" s="61" t="s">
        <v>338</v>
      </c>
    </row>
    <row r="190" spans="1:17" s="46" customFormat="1" ht="42.75" customHeight="1" x14ac:dyDescent="0.25">
      <c r="A190" s="198"/>
      <c r="B190" s="236"/>
      <c r="C190" s="237"/>
      <c r="D190" s="35" t="s">
        <v>12</v>
      </c>
      <c r="E190" s="61">
        <f>+G190+I190+K190</f>
        <v>812.4</v>
      </c>
      <c r="F190" s="61">
        <f>+H190+J190+L190</f>
        <v>99.7</v>
      </c>
      <c r="G190" s="61">
        <v>400</v>
      </c>
      <c r="H190" s="61">
        <v>0</v>
      </c>
      <c r="I190" s="61">
        <v>412.4</v>
      </c>
      <c r="J190" s="61">
        <v>45.6</v>
      </c>
      <c r="K190" s="61">
        <v>0</v>
      </c>
      <c r="L190" s="61">
        <v>54.1</v>
      </c>
      <c r="M190" s="61" t="s">
        <v>339</v>
      </c>
    </row>
    <row r="191" spans="1:17" s="46" customFormat="1" ht="37.5" customHeight="1" x14ac:dyDescent="0.25">
      <c r="A191" s="199"/>
      <c r="B191" s="236"/>
      <c r="C191" s="237"/>
      <c r="D191" s="35" t="s">
        <v>316</v>
      </c>
      <c r="E191" s="61">
        <v>0</v>
      </c>
      <c r="F191" s="61">
        <v>0</v>
      </c>
      <c r="G191" s="61">
        <v>0</v>
      </c>
      <c r="H191" s="61">
        <v>0</v>
      </c>
      <c r="I191" s="61">
        <v>0</v>
      </c>
      <c r="J191" s="61">
        <v>0</v>
      </c>
      <c r="K191" s="61">
        <v>0</v>
      </c>
      <c r="L191" s="61">
        <v>0</v>
      </c>
      <c r="M191" s="61"/>
    </row>
    <row r="192" spans="1:17" s="46" customFormat="1" ht="37.5" customHeight="1" x14ac:dyDescent="0.25">
      <c r="A192" s="233" t="s">
        <v>43</v>
      </c>
      <c r="B192" s="236" t="s">
        <v>340</v>
      </c>
      <c r="C192" s="188" t="s">
        <v>272</v>
      </c>
      <c r="D192" s="33" t="s">
        <v>19</v>
      </c>
      <c r="E192" s="43">
        <f>E193+E194+E195</f>
        <v>10</v>
      </c>
      <c r="F192" s="43">
        <f t="shared" ref="F192:L192" si="70">F193+F194+F195</f>
        <v>35</v>
      </c>
      <c r="G192" s="43">
        <f t="shared" si="70"/>
        <v>9</v>
      </c>
      <c r="H192" s="43">
        <f t="shared" si="70"/>
        <v>0</v>
      </c>
      <c r="I192" s="43">
        <f t="shared" si="70"/>
        <v>1</v>
      </c>
      <c r="J192" s="43">
        <f t="shared" si="70"/>
        <v>35</v>
      </c>
      <c r="K192" s="43">
        <f t="shared" si="70"/>
        <v>0</v>
      </c>
      <c r="L192" s="43">
        <f t="shared" si="70"/>
        <v>0</v>
      </c>
      <c r="M192" s="56"/>
    </row>
    <row r="193" spans="1:13" s="46" customFormat="1" ht="37.5" customHeight="1" x14ac:dyDescent="0.25">
      <c r="A193" s="234"/>
      <c r="B193" s="236"/>
      <c r="C193" s="237"/>
      <c r="D193" s="35" t="s">
        <v>15</v>
      </c>
      <c r="E193" s="61">
        <f>+G193+I193+K193</f>
        <v>0</v>
      </c>
      <c r="F193" s="61">
        <f>+H193+J193+L193</f>
        <v>0</v>
      </c>
      <c r="G193" s="56">
        <v>0</v>
      </c>
      <c r="H193" s="56">
        <v>0</v>
      </c>
      <c r="I193" s="56">
        <v>0</v>
      </c>
      <c r="J193" s="56">
        <v>0</v>
      </c>
      <c r="K193" s="56">
        <v>0</v>
      </c>
      <c r="L193" s="56">
        <v>0</v>
      </c>
      <c r="M193" s="56"/>
    </row>
    <row r="194" spans="1:13" s="46" customFormat="1" ht="121.5" customHeight="1" x14ac:dyDescent="0.25">
      <c r="A194" s="234"/>
      <c r="B194" s="236"/>
      <c r="C194" s="237"/>
      <c r="D194" s="35" t="s">
        <v>12</v>
      </c>
      <c r="E194" s="61">
        <f>+G194+I194+K194</f>
        <v>10</v>
      </c>
      <c r="F194" s="61">
        <f>+H194+J194+L194</f>
        <v>35</v>
      </c>
      <c r="G194" s="56">
        <v>9</v>
      </c>
      <c r="H194" s="56">
        <v>0</v>
      </c>
      <c r="I194" s="56">
        <v>1</v>
      </c>
      <c r="J194" s="56">
        <v>35</v>
      </c>
      <c r="K194" s="56">
        <v>0</v>
      </c>
      <c r="L194" s="56">
        <v>0</v>
      </c>
      <c r="M194" s="56" t="s">
        <v>592</v>
      </c>
    </row>
    <row r="195" spans="1:13" s="46" customFormat="1" ht="37.5" customHeight="1" x14ac:dyDescent="0.25">
      <c r="A195" s="234"/>
      <c r="B195" s="236"/>
      <c r="C195" s="237"/>
      <c r="D195" s="35" t="s">
        <v>316</v>
      </c>
      <c r="E195" s="61">
        <v>0</v>
      </c>
      <c r="F195" s="61">
        <v>0</v>
      </c>
      <c r="G195" s="56">
        <v>0</v>
      </c>
      <c r="H195" s="56">
        <v>0</v>
      </c>
      <c r="I195" s="56">
        <v>0</v>
      </c>
      <c r="J195" s="56">
        <v>0</v>
      </c>
      <c r="K195" s="56">
        <v>0</v>
      </c>
      <c r="L195" s="56">
        <v>0</v>
      </c>
      <c r="M195" s="56"/>
    </row>
    <row r="196" spans="1:13" s="46" customFormat="1" ht="37.5" customHeight="1" x14ac:dyDescent="0.25">
      <c r="A196" s="182" t="s">
        <v>46</v>
      </c>
      <c r="B196" s="185" t="s">
        <v>559</v>
      </c>
      <c r="C196" s="182" t="s">
        <v>337</v>
      </c>
      <c r="D196" s="33" t="s">
        <v>19</v>
      </c>
      <c r="E196" s="43">
        <f>E197+E198+E199</f>
        <v>15986.8</v>
      </c>
      <c r="F196" s="43">
        <f t="shared" ref="F196:L196" si="71">F197+F198+F199</f>
        <v>15394.6</v>
      </c>
      <c r="G196" s="43">
        <f t="shared" si="71"/>
        <v>1887.9</v>
      </c>
      <c r="H196" s="43">
        <f t="shared" si="71"/>
        <v>1457.2</v>
      </c>
      <c r="I196" s="43">
        <f t="shared" si="71"/>
        <v>14098.9</v>
      </c>
      <c r="J196" s="43">
        <f t="shared" si="71"/>
        <v>13937.4</v>
      </c>
      <c r="K196" s="43">
        <f t="shared" si="71"/>
        <v>0</v>
      </c>
      <c r="L196" s="43">
        <f t="shared" si="71"/>
        <v>0</v>
      </c>
      <c r="M196" s="56"/>
    </row>
    <row r="197" spans="1:13" s="46" customFormat="1" ht="37.5" customHeight="1" x14ac:dyDescent="0.25">
      <c r="A197" s="183"/>
      <c r="B197" s="186"/>
      <c r="C197" s="183"/>
      <c r="D197" s="35" t="s">
        <v>15</v>
      </c>
      <c r="E197" s="61"/>
      <c r="F197" s="61">
        <v>0</v>
      </c>
      <c r="G197" s="78">
        <v>0</v>
      </c>
      <c r="H197" s="78">
        <v>0</v>
      </c>
      <c r="I197" s="78">
        <v>0</v>
      </c>
      <c r="J197" s="78">
        <v>0</v>
      </c>
      <c r="K197" s="78">
        <f>+K198+K200</f>
        <v>0</v>
      </c>
      <c r="L197" s="78">
        <f>+L198+L200</f>
        <v>0</v>
      </c>
      <c r="M197" s="56"/>
    </row>
    <row r="198" spans="1:13" s="46" customFormat="1" ht="37.5" customHeight="1" x14ac:dyDescent="0.25">
      <c r="A198" s="183"/>
      <c r="B198" s="186"/>
      <c r="C198" s="183"/>
      <c r="D198" s="35" t="s">
        <v>12</v>
      </c>
      <c r="E198" s="61">
        <v>0</v>
      </c>
      <c r="F198" s="61">
        <v>0</v>
      </c>
      <c r="G198" s="78">
        <v>0</v>
      </c>
      <c r="H198" s="78">
        <v>0</v>
      </c>
      <c r="I198" s="78">
        <v>0</v>
      </c>
      <c r="J198" s="78">
        <v>0</v>
      </c>
      <c r="K198" s="78">
        <f>+K199+K201</f>
        <v>0</v>
      </c>
      <c r="L198" s="78">
        <f>+L199+L201</f>
        <v>0</v>
      </c>
      <c r="M198" s="56"/>
    </row>
    <row r="199" spans="1:13" s="46" customFormat="1" ht="37.5" customHeight="1" x14ac:dyDescent="0.25">
      <c r="A199" s="184"/>
      <c r="B199" s="187"/>
      <c r="C199" s="184"/>
      <c r="D199" s="35" t="s">
        <v>316</v>
      </c>
      <c r="E199" s="61">
        <v>15986.8</v>
      </c>
      <c r="F199" s="61">
        <v>15394.6</v>
      </c>
      <c r="G199" s="56">
        <v>1887.9</v>
      </c>
      <c r="H199" s="56">
        <v>1457.2</v>
      </c>
      <c r="I199" s="56">
        <v>14098.9</v>
      </c>
      <c r="J199" s="56">
        <v>13937.4</v>
      </c>
      <c r="K199" s="56">
        <v>0</v>
      </c>
      <c r="L199" s="56">
        <v>0</v>
      </c>
      <c r="M199" s="56"/>
    </row>
    <row r="200" spans="1:13" s="46" customFormat="1" ht="37.5" customHeight="1" x14ac:dyDescent="0.25">
      <c r="A200" s="182" t="s">
        <v>49</v>
      </c>
      <c r="B200" s="185" t="s">
        <v>560</v>
      </c>
      <c r="C200" s="182" t="s">
        <v>337</v>
      </c>
      <c r="D200" s="33" t="s">
        <v>19</v>
      </c>
      <c r="E200" s="43">
        <f>E201+E202+E203</f>
        <v>6143.2</v>
      </c>
      <c r="F200" s="43">
        <f t="shared" ref="F200:L200" si="72">F201+F202+F203</f>
        <v>6139</v>
      </c>
      <c r="G200" s="43">
        <f t="shared" si="72"/>
        <v>960.6</v>
      </c>
      <c r="H200" s="43">
        <f t="shared" si="72"/>
        <v>855.3</v>
      </c>
      <c r="I200" s="43">
        <f t="shared" si="72"/>
        <v>5182.6000000000004</v>
      </c>
      <c r="J200" s="43">
        <f t="shared" si="72"/>
        <v>5099.2</v>
      </c>
      <c r="K200" s="43">
        <f t="shared" si="72"/>
        <v>0</v>
      </c>
      <c r="L200" s="43">
        <f t="shared" si="72"/>
        <v>0</v>
      </c>
      <c r="M200" s="56"/>
    </row>
    <row r="201" spans="1:13" s="46" customFormat="1" ht="23.25" customHeight="1" x14ac:dyDescent="0.25">
      <c r="A201" s="183"/>
      <c r="B201" s="186"/>
      <c r="C201" s="183"/>
      <c r="D201" s="35" t="s">
        <v>15</v>
      </c>
      <c r="E201" s="61">
        <v>0</v>
      </c>
      <c r="F201" s="61">
        <v>0</v>
      </c>
      <c r="G201" s="56">
        <v>0</v>
      </c>
      <c r="H201" s="56">
        <v>0</v>
      </c>
      <c r="I201" s="56">
        <v>0</v>
      </c>
      <c r="J201" s="56">
        <v>0</v>
      </c>
      <c r="K201" s="56">
        <v>0</v>
      </c>
      <c r="L201" s="56">
        <v>0</v>
      </c>
      <c r="M201" s="56"/>
    </row>
    <row r="202" spans="1:13" s="46" customFormat="1" ht="28.5" customHeight="1" x14ac:dyDescent="0.25">
      <c r="A202" s="183"/>
      <c r="B202" s="186"/>
      <c r="C202" s="183"/>
      <c r="D202" s="35" t="s">
        <v>12</v>
      </c>
      <c r="E202" s="61">
        <v>0</v>
      </c>
      <c r="F202" s="61">
        <v>0</v>
      </c>
      <c r="G202" s="56">
        <v>0</v>
      </c>
      <c r="H202" s="56">
        <v>0</v>
      </c>
      <c r="I202" s="56">
        <v>0</v>
      </c>
      <c r="J202" s="56">
        <v>0</v>
      </c>
      <c r="K202" s="56">
        <v>0</v>
      </c>
      <c r="L202" s="56">
        <v>0</v>
      </c>
      <c r="M202" s="56"/>
    </row>
    <row r="203" spans="1:13" s="46" customFormat="1" ht="36.75" customHeight="1" x14ac:dyDescent="0.25">
      <c r="A203" s="184"/>
      <c r="B203" s="187"/>
      <c r="C203" s="184"/>
      <c r="D203" s="35" t="s">
        <v>316</v>
      </c>
      <c r="E203" s="61">
        <v>6143.2</v>
      </c>
      <c r="F203" s="61">
        <v>6139</v>
      </c>
      <c r="G203" s="56">
        <v>960.6</v>
      </c>
      <c r="H203" s="56">
        <v>855.3</v>
      </c>
      <c r="I203" s="56">
        <v>5182.6000000000004</v>
      </c>
      <c r="J203" s="56">
        <v>5099.2</v>
      </c>
      <c r="K203" s="56">
        <v>0</v>
      </c>
      <c r="L203" s="56">
        <v>0</v>
      </c>
      <c r="M203" s="56"/>
    </row>
    <row r="204" spans="1:13" s="46" customFormat="1" ht="37.5" customHeight="1" x14ac:dyDescent="0.25">
      <c r="A204" s="182" t="s">
        <v>51</v>
      </c>
      <c r="B204" s="185" t="s">
        <v>561</v>
      </c>
      <c r="C204" s="182" t="s">
        <v>337</v>
      </c>
      <c r="D204" s="33" t="s">
        <v>19</v>
      </c>
      <c r="E204" s="43">
        <f>E205+E206+E207</f>
        <v>22588.1</v>
      </c>
      <c r="F204" s="43">
        <f t="shared" ref="F204:L204" si="73">F205+F206+F207</f>
        <v>22670.5</v>
      </c>
      <c r="G204" s="43">
        <f t="shared" si="73"/>
        <v>4013.3</v>
      </c>
      <c r="H204" s="43">
        <f t="shared" si="73"/>
        <v>4013.3</v>
      </c>
      <c r="I204" s="43">
        <f t="shared" si="73"/>
        <v>18574.8</v>
      </c>
      <c r="J204" s="43">
        <f t="shared" si="73"/>
        <v>18657.2</v>
      </c>
      <c r="K204" s="43">
        <f t="shared" si="73"/>
        <v>0</v>
      </c>
      <c r="L204" s="43">
        <f t="shared" si="73"/>
        <v>0</v>
      </c>
      <c r="M204" s="56"/>
    </row>
    <row r="205" spans="1:13" s="46" customFormat="1" ht="37.5" customHeight="1" x14ac:dyDescent="0.25">
      <c r="A205" s="183"/>
      <c r="B205" s="186"/>
      <c r="C205" s="183"/>
      <c r="D205" s="35" t="s">
        <v>15</v>
      </c>
      <c r="E205" s="61">
        <v>0</v>
      </c>
      <c r="F205" s="61">
        <v>0</v>
      </c>
      <c r="G205" s="56">
        <v>0</v>
      </c>
      <c r="H205" s="56">
        <v>0</v>
      </c>
      <c r="I205" s="56">
        <v>0</v>
      </c>
      <c r="J205" s="56">
        <v>0</v>
      </c>
      <c r="K205" s="56">
        <v>0</v>
      </c>
      <c r="L205" s="56">
        <v>0</v>
      </c>
      <c r="M205" s="56"/>
    </row>
    <row r="206" spans="1:13" s="46" customFormat="1" ht="37.5" customHeight="1" x14ac:dyDescent="0.25">
      <c r="A206" s="183"/>
      <c r="B206" s="186"/>
      <c r="C206" s="183"/>
      <c r="D206" s="35" t="s">
        <v>12</v>
      </c>
      <c r="E206" s="61">
        <v>0</v>
      </c>
      <c r="F206" s="61">
        <v>0</v>
      </c>
      <c r="G206" s="56">
        <v>0</v>
      </c>
      <c r="H206" s="56">
        <v>0</v>
      </c>
      <c r="I206" s="56">
        <v>0</v>
      </c>
      <c r="J206" s="56">
        <v>0</v>
      </c>
      <c r="K206" s="56">
        <v>0</v>
      </c>
      <c r="L206" s="56">
        <v>0</v>
      </c>
      <c r="M206" s="56"/>
    </row>
    <row r="207" spans="1:13" s="46" customFormat="1" ht="200.25" customHeight="1" x14ac:dyDescent="0.25">
      <c r="A207" s="184"/>
      <c r="B207" s="187"/>
      <c r="C207" s="184"/>
      <c r="D207" s="35" t="s">
        <v>316</v>
      </c>
      <c r="E207" s="61">
        <v>22588.1</v>
      </c>
      <c r="F207" s="61">
        <v>22670.5</v>
      </c>
      <c r="G207" s="56">
        <v>4013.3</v>
      </c>
      <c r="H207" s="56">
        <v>4013.3</v>
      </c>
      <c r="I207" s="56">
        <v>18574.8</v>
      </c>
      <c r="J207" s="56">
        <v>18657.2</v>
      </c>
      <c r="K207" s="56">
        <v>0</v>
      </c>
      <c r="L207" s="56">
        <v>0</v>
      </c>
      <c r="M207" s="56" t="s">
        <v>593</v>
      </c>
    </row>
    <row r="208" spans="1:13" s="46" customFormat="1" ht="37.5" customHeight="1" x14ac:dyDescent="0.25">
      <c r="A208" s="182" t="s">
        <v>59</v>
      </c>
      <c r="B208" s="185" t="s">
        <v>562</v>
      </c>
      <c r="C208" s="182" t="s">
        <v>273</v>
      </c>
      <c r="D208" s="33" t="s">
        <v>19</v>
      </c>
      <c r="E208" s="43">
        <f>E209+E210+E211</f>
        <v>13080</v>
      </c>
      <c r="F208" s="43">
        <f t="shared" ref="F208:L208" si="74">+F209+F211</f>
        <v>13080</v>
      </c>
      <c r="G208" s="94">
        <f t="shared" si="74"/>
        <v>0</v>
      </c>
      <c r="H208" s="94">
        <f t="shared" si="74"/>
        <v>0</v>
      </c>
      <c r="I208" s="94">
        <f t="shared" si="74"/>
        <v>13080</v>
      </c>
      <c r="J208" s="94">
        <f t="shared" si="74"/>
        <v>13080</v>
      </c>
      <c r="K208" s="94">
        <f t="shared" si="74"/>
        <v>0</v>
      </c>
      <c r="L208" s="94">
        <f t="shared" si="74"/>
        <v>0</v>
      </c>
      <c r="M208" s="56"/>
    </row>
    <row r="209" spans="1:17" s="46" customFormat="1" ht="27.75" customHeight="1" x14ac:dyDescent="0.25">
      <c r="A209" s="183"/>
      <c r="B209" s="186"/>
      <c r="C209" s="183"/>
      <c r="D209" s="35" t="s">
        <v>15</v>
      </c>
      <c r="E209" s="61">
        <v>0</v>
      </c>
      <c r="F209" s="61">
        <v>0</v>
      </c>
      <c r="G209" s="56">
        <v>0</v>
      </c>
      <c r="H209" s="56">
        <v>0</v>
      </c>
      <c r="I209" s="56">
        <v>0</v>
      </c>
      <c r="J209" s="56">
        <v>0</v>
      </c>
      <c r="K209" s="56">
        <v>0</v>
      </c>
      <c r="L209" s="56">
        <v>0</v>
      </c>
      <c r="M209" s="56"/>
    </row>
    <row r="210" spans="1:17" s="46" customFormat="1" ht="24.75" customHeight="1" x14ac:dyDescent="0.25">
      <c r="A210" s="183"/>
      <c r="B210" s="186"/>
      <c r="C210" s="183"/>
      <c r="D210" s="35" t="s">
        <v>12</v>
      </c>
      <c r="E210" s="61">
        <v>0</v>
      </c>
      <c r="F210" s="61">
        <v>0</v>
      </c>
      <c r="G210" s="56">
        <v>0</v>
      </c>
      <c r="H210" s="56">
        <v>0</v>
      </c>
      <c r="I210" s="56">
        <v>0</v>
      </c>
      <c r="J210" s="56">
        <v>0</v>
      </c>
      <c r="K210" s="56">
        <v>0</v>
      </c>
      <c r="L210" s="56">
        <v>0</v>
      </c>
      <c r="M210" s="56"/>
    </row>
    <row r="211" spans="1:17" s="46" customFormat="1" ht="37.5" customHeight="1" x14ac:dyDescent="0.25">
      <c r="A211" s="184"/>
      <c r="B211" s="187"/>
      <c r="C211" s="184"/>
      <c r="D211" s="35" t="s">
        <v>316</v>
      </c>
      <c r="E211" s="61">
        <v>13080</v>
      </c>
      <c r="F211" s="61">
        <v>13080</v>
      </c>
      <c r="G211" s="56">
        <v>0</v>
      </c>
      <c r="H211" s="56">
        <v>0</v>
      </c>
      <c r="I211" s="56">
        <v>13080</v>
      </c>
      <c r="J211" s="56">
        <v>13080</v>
      </c>
      <c r="K211" s="56">
        <v>0</v>
      </c>
      <c r="L211" s="56">
        <v>0</v>
      </c>
      <c r="M211" s="56"/>
    </row>
    <row r="212" spans="1:17" x14ac:dyDescent="0.25">
      <c r="A212" s="182" t="s">
        <v>62</v>
      </c>
      <c r="B212" s="185" t="s">
        <v>563</v>
      </c>
      <c r="C212" s="182" t="s">
        <v>273</v>
      </c>
      <c r="D212" s="33" t="s">
        <v>19</v>
      </c>
      <c r="E212" s="43">
        <f>E213+E214+E215</f>
        <v>9285.1</v>
      </c>
      <c r="F212" s="43">
        <f t="shared" ref="F212:L212" si="75">F213+F214+F215</f>
        <v>7593.1</v>
      </c>
      <c r="G212" s="43">
        <f t="shared" si="75"/>
        <v>5654.6</v>
      </c>
      <c r="H212" s="43">
        <f t="shared" si="75"/>
        <v>4755.8</v>
      </c>
      <c r="I212" s="43">
        <f t="shared" si="75"/>
        <v>3630.5</v>
      </c>
      <c r="J212" s="43">
        <f t="shared" si="75"/>
        <v>2837.3</v>
      </c>
      <c r="K212" s="43">
        <f t="shared" si="75"/>
        <v>0</v>
      </c>
      <c r="L212" s="43">
        <f t="shared" si="75"/>
        <v>0</v>
      </c>
      <c r="M212" s="56"/>
      <c r="N212" s="46"/>
      <c r="O212" s="46"/>
      <c r="P212" s="46"/>
      <c r="Q212" s="46"/>
    </row>
    <row r="213" spans="1:17" ht="26.25" customHeight="1" x14ac:dyDescent="0.25">
      <c r="A213" s="183"/>
      <c r="B213" s="186"/>
      <c r="C213" s="183"/>
      <c r="D213" s="35" t="s">
        <v>15</v>
      </c>
      <c r="E213" s="61">
        <v>0</v>
      </c>
      <c r="F213" s="61">
        <v>0</v>
      </c>
      <c r="G213" s="56">
        <v>0</v>
      </c>
      <c r="H213" s="56">
        <v>0</v>
      </c>
      <c r="I213" s="56">
        <v>0</v>
      </c>
      <c r="J213" s="56">
        <v>0</v>
      </c>
      <c r="K213" s="56">
        <v>0</v>
      </c>
      <c r="L213" s="56">
        <v>0</v>
      </c>
      <c r="M213" s="56"/>
      <c r="N213" s="46"/>
      <c r="O213" s="46"/>
      <c r="P213" s="46"/>
      <c r="Q213" s="46"/>
    </row>
    <row r="214" spans="1:17" s="46" customFormat="1" ht="29.25" customHeight="1" x14ac:dyDescent="0.25">
      <c r="A214" s="183"/>
      <c r="B214" s="186"/>
      <c r="C214" s="183"/>
      <c r="D214" s="35" t="s">
        <v>12</v>
      </c>
      <c r="E214" s="61">
        <v>0</v>
      </c>
      <c r="F214" s="61">
        <v>0</v>
      </c>
      <c r="G214" s="56">
        <v>0</v>
      </c>
      <c r="H214" s="56">
        <v>0</v>
      </c>
      <c r="I214" s="56">
        <v>0</v>
      </c>
      <c r="J214" s="56">
        <v>0</v>
      </c>
      <c r="K214" s="56">
        <v>0</v>
      </c>
      <c r="L214" s="56">
        <v>0</v>
      </c>
      <c r="M214" s="56"/>
    </row>
    <row r="215" spans="1:17" ht="24" customHeight="1" x14ac:dyDescent="0.25">
      <c r="A215" s="184"/>
      <c r="B215" s="187"/>
      <c r="C215" s="184"/>
      <c r="D215" s="35" t="s">
        <v>316</v>
      </c>
      <c r="E215" s="61">
        <v>9285.1</v>
      </c>
      <c r="F215" s="61">
        <v>7593.1</v>
      </c>
      <c r="G215" s="56">
        <v>5654.6</v>
      </c>
      <c r="H215" s="56">
        <v>4755.8</v>
      </c>
      <c r="I215" s="56">
        <v>3630.5</v>
      </c>
      <c r="J215" s="56">
        <v>2837.3</v>
      </c>
      <c r="K215" s="56">
        <v>0</v>
      </c>
      <c r="L215" s="56">
        <v>0</v>
      </c>
      <c r="M215" s="56"/>
      <c r="N215" s="46"/>
      <c r="O215" s="46"/>
      <c r="P215" s="46"/>
      <c r="Q215" s="46"/>
    </row>
    <row r="216" spans="1:17" ht="27" customHeight="1" x14ac:dyDescent="0.25">
      <c r="A216" s="233"/>
      <c r="B216" s="235" t="s">
        <v>110</v>
      </c>
      <c r="C216" s="182"/>
      <c r="D216" s="98" t="s">
        <v>514</v>
      </c>
      <c r="E216" s="43">
        <f>E136+E164+E188+E192+E196+E200+E204+E208+E212</f>
        <v>118283.5</v>
      </c>
      <c r="F216" s="43">
        <f t="shared" ref="F216:L216" si="76">F136+F164+F188+F192+F196+F200+F204+F208+F212</f>
        <v>115943.00000000001</v>
      </c>
      <c r="G216" s="43">
        <f t="shared" si="76"/>
        <v>34334.9</v>
      </c>
      <c r="H216" s="43">
        <f t="shared" si="76"/>
        <v>33443.699999999997</v>
      </c>
      <c r="I216" s="43">
        <f t="shared" si="76"/>
        <v>83648.600000000006</v>
      </c>
      <c r="J216" s="43">
        <f t="shared" si="76"/>
        <v>81820.7</v>
      </c>
      <c r="K216" s="43">
        <f t="shared" si="76"/>
        <v>0</v>
      </c>
      <c r="L216" s="43">
        <f t="shared" si="76"/>
        <v>494.1</v>
      </c>
      <c r="M216" s="56"/>
      <c r="N216" s="46"/>
      <c r="O216" s="46"/>
      <c r="P216" s="46"/>
      <c r="Q216" s="46"/>
    </row>
    <row r="217" spans="1:17" ht="28.5" x14ac:dyDescent="0.25">
      <c r="A217" s="234"/>
      <c r="B217" s="236"/>
      <c r="C217" s="183"/>
      <c r="D217" s="33" t="s">
        <v>15</v>
      </c>
      <c r="E217" s="43">
        <f t="shared" ref="E217:L219" si="77">E137+E165+E189+E193+E197+E201+E205+E209+E213</f>
        <v>9790.9</v>
      </c>
      <c r="F217" s="43">
        <f t="shared" si="77"/>
        <v>23505.7</v>
      </c>
      <c r="G217" s="43">
        <f t="shared" si="77"/>
        <v>1418</v>
      </c>
      <c r="H217" s="43">
        <f t="shared" si="77"/>
        <v>14783.099999999999</v>
      </c>
      <c r="I217" s="43">
        <f t="shared" si="77"/>
        <v>8372.9</v>
      </c>
      <c r="J217" s="43">
        <f t="shared" si="77"/>
        <v>8722.6</v>
      </c>
      <c r="K217" s="43">
        <f t="shared" si="77"/>
        <v>0</v>
      </c>
      <c r="L217" s="43">
        <f t="shared" si="77"/>
        <v>0</v>
      </c>
      <c r="M217" s="56"/>
      <c r="N217" s="46"/>
      <c r="O217" s="46"/>
      <c r="P217" s="46"/>
      <c r="Q217" s="46"/>
    </row>
    <row r="218" spans="1:17" ht="33.75" customHeight="1" x14ac:dyDescent="0.25">
      <c r="A218" s="234"/>
      <c r="B218" s="236"/>
      <c r="C218" s="183"/>
      <c r="D218" s="33" t="s">
        <v>12</v>
      </c>
      <c r="E218" s="43">
        <f t="shared" si="77"/>
        <v>28662</v>
      </c>
      <c r="F218" s="43">
        <f t="shared" si="77"/>
        <v>14720.1</v>
      </c>
      <c r="G218" s="43">
        <f t="shared" si="77"/>
        <v>16565.3</v>
      </c>
      <c r="H218" s="43">
        <f t="shared" si="77"/>
        <v>4017.9</v>
      </c>
      <c r="I218" s="43">
        <f t="shared" si="77"/>
        <v>12096.699999999999</v>
      </c>
      <c r="J218" s="43">
        <f t="shared" si="77"/>
        <v>10208.1</v>
      </c>
      <c r="K218" s="43">
        <f t="shared" si="77"/>
        <v>0</v>
      </c>
      <c r="L218" s="43">
        <f t="shared" si="77"/>
        <v>494.1</v>
      </c>
      <c r="M218" s="56"/>
      <c r="N218" s="46"/>
      <c r="O218" s="46"/>
      <c r="P218" s="46"/>
      <c r="Q218" s="46"/>
    </row>
    <row r="219" spans="1:17" s="46" customFormat="1" ht="25.5" customHeight="1" x14ac:dyDescent="0.25">
      <c r="A219" s="234"/>
      <c r="B219" s="236"/>
      <c r="C219" s="184"/>
      <c r="D219" s="33" t="s">
        <v>316</v>
      </c>
      <c r="E219" s="43">
        <f t="shared" si="77"/>
        <v>79830.600000000006</v>
      </c>
      <c r="F219" s="43">
        <f t="shared" si="77"/>
        <v>77817.200000000012</v>
      </c>
      <c r="G219" s="43">
        <f t="shared" si="77"/>
        <v>16351.6</v>
      </c>
      <c r="H219" s="43">
        <f t="shared" si="77"/>
        <v>14642.7</v>
      </c>
      <c r="I219" s="43">
        <f t="shared" si="77"/>
        <v>63479</v>
      </c>
      <c r="J219" s="43">
        <f t="shared" si="77"/>
        <v>62990</v>
      </c>
      <c r="K219" s="43">
        <f t="shared" si="77"/>
        <v>0</v>
      </c>
      <c r="L219" s="43">
        <f t="shared" si="77"/>
        <v>0</v>
      </c>
      <c r="M219" s="56"/>
    </row>
    <row r="220" spans="1:17" ht="40.5" customHeight="1" x14ac:dyDescent="0.25">
      <c r="A220" s="194" t="s">
        <v>275</v>
      </c>
      <c r="B220" s="195"/>
      <c r="C220" s="195"/>
      <c r="D220" s="195"/>
      <c r="E220" s="195"/>
      <c r="F220" s="195"/>
      <c r="G220" s="195"/>
      <c r="H220" s="195"/>
      <c r="I220" s="195"/>
      <c r="J220" s="195"/>
      <c r="K220" s="195"/>
      <c r="L220" s="195"/>
      <c r="M220" s="195"/>
      <c r="N220" s="46"/>
      <c r="O220" s="46"/>
      <c r="P220" s="46"/>
      <c r="Q220" s="46"/>
    </row>
    <row r="221" spans="1:17" s="46" customFormat="1" ht="33.75" customHeight="1" x14ac:dyDescent="0.25">
      <c r="A221" s="193"/>
      <c r="B221" s="206" t="s">
        <v>452</v>
      </c>
      <c r="C221" s="182" t="s">
        <v>337</v>
      </c>
      <c r="D221" s="71" t="s">
        <v>1</v>
      </c>
      <c r="E221" s="59">
        <f>E222+E223+E224</f>
        <v>2582.3000000000002</v>
      </c>
      <c r="F221" s="59">
        <f t="shared" ref="F221:L221" si="78">F222+F223+F224</f>
        <v>3151.7799999999997</v>
      </c>
      <c r="G221" s="59">
        <f t="shared" si="78"/>
        <v>0</v>
      </c>
      <c r="H221" s="59">
        <f t="shared" si="78"/>
        <v>0</v>
      </c>
      <c r="I221" s="59">
        <f t="shared" si="78"/>
        <v>2582.3000000000002</v>
      </c>
      <c r="J221" s="59">
        <f t="shared" si="78"/>
        <v>3151.7799999999997</v>
      </c>
      <c r="K221" s="59">
        <f t="shared" si="78"/>
        <v>0</v>
      </c>
      <c r="L221" s="59">
        <f t="shared" si="78"/>
        <v>0</v>
      </c>
      <c r="M221" s="58"/>
    </row>
    <row r="222" spans="1:17" s="46" customFormat="1" ht="48" customHeight="1" x14ac:dyDescent="0.25">
      <c r="A222" s="271"/>
      <c r="B222" s="207"/>
      <c r="C222" s="183"/>
      <c r="D222" s="71">
        <v>2013</v>
      </c>
      <c r="E222" s="59">
        <v>593.1</v>
      </c>
      <c r="F222" s="59">
        <v>593.1</v>
      </c>
      <c r="G222" s="59">
        <v>0</v>
      </c>
      <c r="H222" s="59">
        <v>0</v>
      </c>
      <c r="I222" s="59">
        <v>593.1</v>
      </c>
      <c r="J222" s="59">
        <v>593.1</v>
      </c>
      <c r="K222" s="59">
        <v>0</v>
      </c>
      <c r="L222" s="59">
        <v>0</v>
      </c>
      <c r="M222" s="58" t="s">
        <v>659</v>
      </c>
    </row>
    <row r="223" spans="1:17" s="46" customFormat="1" ht="48" customHeight="1" x14ac:dyDescent="0.25">
      <c r="A223" s="271"/>
      <c r="B223" s="207"/>
      <c r="C223" s="183"/>
      <c r="D223" s="71">
        <v>2014</v>
      </c>
      <c r="E223" s="59">
        <v>642</v>
      </c>
      <c r="F223" s="59">
        <v>1133.08</v>
      </c>
      <c r="G223" s="59">
        <v>0</v>
      </c>
      <c r="H223" s="59">
        <v>0</v>
      </c>
      <c r="I223" s="59">
        <v>642</v>
      </c>
      <c r="J223" s="59">
        <v>1133.08</v>
      </c>
      <c r="K223" s="59">
        <v>0</v>
      </c>
      <c r="L223" s="59">
        <v>0</v>
      </c>
      <c r="M223" s="58" t="s">
        <v>659</v>
      </c>
    </row>
    <row r="224" spans="1:17" s="46" customFormat="1" ht="48" customHeight="1" x14ac:dyDescent="0.25">
      <c r="A224" s="288"/>
      <c r="B224" s="208"/>
      <c r="C224" s="184"/>
      <c r="D224" s="71">
        <v>2015</v>
      </c>
      <c r="E224" s="59">
        <v>1347.2</v>
      </c>
      <c r="F224" s="59">
        <v>1425.6</v>
      </c>
      <c r="G224" s="59">
        <v>0</v>
      </c>
      <c r="H224" s="59">
        <v>0</v>
      </c>
      <c r="I224" s="59">
        <v>1347.2</v>
      </c>
      <c r="J224" s="59">
        <v>1425.6</v>
      </c>
      <c r="K224" s="59">
        <v>0</v>
      </c>
      <c r="L224" s="59">
        <v>0</v>
      </c>
      <c r="M224" s="58" t="s">
        <v>658</v>
      </c>
    </row>
    <row r="225" spans="1:17" s="46" customFormat="1" ht="60" customHeight="1" x14ac:dyDescent="0.25">
      <c r="A225" s="190" t="s">
        <v>341</v>
      </c>
      <c r="B225" s="191"/>
      <c r="C225" s="191"/>
      <c r="D225" s="191"/>
      <c r="E225" s="191"/>
      <c r="F225" s="191"/>
      <c r="G225" s="191"/>
      <c r="H225" s="191"/>
      <c r="I225" s="191"/>
      <c r="J225" s="191"/>
      <c r="K225" s="191"/>
      <c r="L225" s="191"/>
      <c r="M225" s="192"/>
    </row>
    <row r="226" spans="1:17" s="46" customFormat="1" ht="48" customHeight="1" x14ac:dyDescent="0.25">
      <c r="A226" s="193" t="s">
        <v>342</v>
      </c>
      <c r="B226" s="203" t="s">
        <v>343</v>
      </c>
      <c r="C226" s="179" t="s">
        <v>285</v>
      </c>
      <c r="D226" s="33" t="s">
        <v>19</v>
      </c>
      <c r="E226" s="99">
        <f>E227+E228+E229</f>
        <v>354.8</v>
      </c>
      <c r="F226" s="99">
        <f t="shared" ref="F226:L226" si="79">F227+F228+F229</f>
        <v>354.8</v>
      </c>
      <c r="G226" s="99">
        <f t="shared" si="79"/>
        <v>0</v>
      </c>
      <c r="H226" s="99">
        <f t="shared" si="79"/>
        <v>0</v>
      </c>
      <c r="I226" s="99">
        <f t="shared" si="79"/>
        <v>160.80000000000001</v>
      </c>
      <c r="J226" s="99">
        <f t="shared" si="79"/>
        <v>160.80000000000001</v>
      </c>
      <c r="K226" s="99">
        <f t="shared" si="79"/>
        <v>194</v>
      </c>
      <c r="L226" s="99">
        <f t="shared" si="79"/>
        <v>194</v>
      </c>
      <c r="M226" s="82"/>
    </row>
    <row r="227" spans="1:17" s="46" customFormat="1" ht="30" x14ac:dyDescent="0.25">
      <c r="A227" s="183"/>
      <c r="B227" s="204"/>
      <c r="C227" s="209"/>
      <c r="D227" s="100" t="s">
        <v>15</v>
      </c>
      <c r="E227" s="82">
        <f>+G227+I227+K227</f>
        <v>92.8</v>
      </c>
      <c r="F227" s="82">
        <f>+H227+J227+L227</f>
        <v>92.8</v>
      </c>
      <c r="G227" s="82">
        <v>0</v>
      </c>
      <c r="H227" s="82">
        <v>0</v>
      </c>
      <c r="I227" s="82">
        <v>92.8</v>
      </c>
      <c r="J227" s="82">
        <v>92.8</v>
      </c>
      <c r="K227" s="82">
        <v>0</v>
      </c>
      <c r="L227" s="82">
        <v>0</v>
      </c>
      <c r="M227" s="58" t="s">
        <v>344</v>
      </c>
    </row>
    <row r="228" spans="1:17" s="46" customFormat="1" x14ac:dyDescent="0.25">
      <c r="A228" s="183"/>
      <c r="B228" s="204"/>
      <c r="C228" s="209"/>
      <c r="D228" s="35" t="s">
        <v>12</v>
      </c>
      <c r="E228" s="82">
        <f>+G228+I228+K228</f>
        <v>128</v>
      </c>
      <c r="F228" s="82">
        <f>+H228+J228+L228</f>
        <v>128</v>
      </c>
      <c r="G228" s="82">
        <v>0</v>
      </c>
      <c r="H228" s="82">
        <v>0</v>
      </c>
      <c r="I228" s="82">
        <v>34</v>
      </c>
      <c r="J228" s="82">
        <v>34</v>
      </c>
      <c r="K228" s="82">
        <v>94</v>
      </c>
      <c r="L228" s="82">
        <v>94</v>
      </c>
      <c r="M228" s="58"/>
    </row>
    <row r="229" spans="1:17" s="46" customFormat="1" ht="60" x14ac:dyDescent="0.25">
      <c r="A229" s="184"/>
      <c r="B229" s="205"/>
      <c r="C229" s="209"/>
      <c r="D229" s="35" t="s">
        <v>316</v>
      </c>
      <c r="E229" s="82">
        <v>134</v>
      </c>
      <c r="F229" s="82">
        <v>134</v>
      </c>
      <c r="G229" s="82">
        <v>0</v>
      </c>
      <c r="H229" s="82">
        <v>0</v>
      </c>
      <c r="I229" s="82">
        <v>34</v>
      </c>
      <c r="J229" s="82">
        <v>34</v>
      </c>
      <c r="K229" s="82">
        <v>100</v>
      </c>
      <c r="L229" s="82">
        <v>100</v>
      </c>
      <c r="M229" s="82" t="s">
        <v>565</v>
      </c>
    </row>
    <row r="230" spans="1:17" s="46" customFormat="1" x14ac:dyDescent="0.25">
      <c r="A230" s="193" t="s">
        <v>37</v>
      </c>
      <c r="B230" s="203" t="s">
        <v>345</v>
      </c>
      <c r="C230" s="209"/>
      <c r="D230" s="33" t="s">
        <v>19</v>
      </c>
      <c r="E230" s="99">
        <f t="shared" ref="E230:L230" si="80">E231+E232+E233</f>
        <v>177</v>
      </c>
      <c r="F230" s="99">
        <f t="shared" si="80"/>
        <v>177</v>
      </c>
      <c r="G230" s="99">
        <f t="shared" si="80"/>
        <v>0</v>
      </c>
      <c r="H230" s="99">
        <f t="shared" si="80"/>
        <v>0</v>
      </c>
      <c r="I230" s="99">
        <f t="shared" si="80"/>
        <v>177</v>
      </c>
      <c r="J230" s="99">
        <f t="shared" si="80"/>
        <v>177</v>
      </c>
      <c r="K230" s="99">
        <f t="shared" si="80"/>
        <v>0</v>
      </c>
      <c r="L230" s="99">
        <f t="shared" si="80"/>
        <v>0</v>
      </c>
      <c r="M230" s="82"/>
    </row>
    <row r="231" spans="1:17" x14ac:dyDescent="0.25">
      <c r="A231" s="183"/>
      <c r="B231" s="204"/>
      <c r="C231" s="209"/>
      <c r="D231" s="100" t="s">
        <v>15</v>
      </c>
      <c r="E231" s="82">
        <f>+G231+I231+K231</f>
        <v>0</v>
      </c>
      <c r="F231" s="82">
        <f>+H231+J231+L231</f>
        <v>0</v>
      </c>
      <c r="G231" s="82">
        <v>0</v>
      </c>
      <c r="H231" s="82">
        <v>0</v>
      </c>
      <c r="I231" s="82">
        <v>0</v>
      </c>
      <c r="J231" s="82">
        <v>0</v>
      </c>
      <c r="K231" s="82">
        <v>0</v>
      </c>
      <c r="L231" s="82">
        <v>0</v>
      </c>
      <c r="M231" s="82"/>
      <c r="N231" s="46"/>
      <c r="O231" s="46"/>
      <c r="P231" s="46"/>
      <c r="Q231" s="46"/>
    </row>
    <row r="232" spans="1:17" ht="60" x14ac:dyDescent="0.25">
      <c r="A232" s="183"/>
      <c r="B232" s="204"/>
      <c r="C232" s="209"/>
      <c r="D232" s="35" t="s">
        <v>12</v>
      </c>
      <c r="E232" s="82">
        <f>+G232+I232+K232</f>
        <v>87</v>
      </c>
      <c r="F232" s="82">
        <f>+H232+J232+L232</f>
        <v>87</v>
      </c>
      <c r="G232" s="82">
        <v>0</v>
      </c>
      <c r="H232" s="82">
        <v>0</v>
      </c>
      <c r="I232" s="82">
        <v>87</v>
      </c>
      <c r="J232" s="82">
        <v>87</v>
      </c>
      <c r="K232" s="82">
        <v>0</v>
      </c>
      <c r="L232" s="82">
        <v>0</v>
      </c>
      <c r="M232" s="82" t="s">
        <v>346</v>
      </c>
      <c r="N232" s="46"/>
      <c r="O232" s="46"/>
      <c r="P232" s="46"/>
      <c r="Q232" s="46"/>
    </row>
    <row r="233" spans="1:17" ht="30" x14ac:dyDescent="0.25">
      <c r="A233" s="184"/>
      <c r="B233" s="205"/>
      <c r="C233" s="209"/>
      <c r="D233" s="35" t="s">
        <v>316</v>
      </c>
      <c r="E233" s="82">
        <v>90</v>
      </c>
      <c r="F233" s="82">
        <v>90</v>
      </c>
      <c r="G233" s="82">
        <v>0</v>
      </c>
      <c r="H233" s="82">
        <v>0</v>
      </c>
      <c r="I233" s="82">
        <v>90</v>
      </c>
      <c r="J233" s="82">
        <v>90</v>
      </c>
      <c r="K233" s="82">
        <v>0</v>
      </c>
      <c r="L233" s="82">
        <v>0</v>
      </c>
      <c r="M233" s="101" t="s">
        <v>566</v>
      </c>
      <c r="N233" s="46"/>
      <c r="O233" s="46"/>
      <c r="P233" s="46"/>
      <c r="Q233" s="46"/>
    </row>
    <row r="234" spans="1:17" ht="32.25" customHeight="1" x14ac:dyDescent="0.25">
      <c r="A234" s="193"/>
      <c r="B234" s="206" t="s">
        <v>513</v>
      </c>
      <c r="C234" s="210"/>
      <c r="D234" s="33" t="s">
        <v>514</v>
      </c>
      <c r="E234" s="99">
        <f>E226+E230</f>
        <v>531.79999999999995</v>
      </c>
      <c r="F234" s="99">
        <f t="shared" ref="F234:L234" si="81">F226+F230</f>
        <v>531.79999999999995</v>
      </c>
      <c r="G234" s="99">
        <f t="shared" si="81"/>
        <v>0</v>
      </c>
      <c r="H234" s="99">
        <f t="shared" si="81"/>
        <v>0</v>
      </c>
      <c r="I234" s="99">
        <f t="shared" si="81"/>
        <v>337.8</v>
      </c>
      <c r="J234" s="99">
        <f t="shared" si="81"/>
        <v>337.8</v>
      </c>
      <c r="K234" s="99">
        <f t="shared" si="81"/>
        <v>194</v>
      </c>
      <c r="L234" s="99">
        <f t="shared" si="81"/>
        <v>194</v>
      </c>
      <c r="M234" s="82"/>
      <c r="N234" s="46"/>
      <c r="O234" s="46"/>
      <c r="P234" s="46"/>
      <c r="Q234" s="46"/>
    </row>
    <row r="235" spans="1:17" x14ac:dyDescent="0.25">
      <c r="A235" s="183"/>
      <c r="B235" s="207"/>
      <c r="C235" s="210"/>
      <c r="D235" s="100" t="s">
        <v>15</v>
      </c>
      <c r="E235" s="82">
        <f>E227+E231</f>
        <v>92.8</v>
      </c>
      <c r="F235" s="82">
        <f t="shared" ref="F235:L235" si="82">F227+F231</f>
        <v>92.8</v>
      </c>
      <c r="G235" s="82">
        <f t="shared" si="82"/>
        <v>0</v>
      </c>
      <c r="H235" s="82">
        <f t="shared" si="82"/>
        <v>0</v>
      </c>
      <c r="I235" s="82">
        <f t="shared" si="82"/>
        <v>92.8</v>
      </c>
      <c r="J235" s="82">
        <f t="shared" si="82"/>
        <v>92.8</v>
      </c>
      <c r="K235" s="82">
        <f t="shared" si="82"/>
        <v>0</v>
      </c>
      <c r="L235" s="82">
        <f t="shared" si="82"/>
        <v>0</v>
      </c>
      <c r="M235" s="82"/>
      <c r="N235" s="46"/>
      <c r="O235" s="46"/>
      <c r="P235" s="46"/>
      <c r="Q235" s="46"/>
    </row>
    <row r="236" spans="1:17" x14ac:dyDescent="0.25">
      <c r="A236" s="183"/>
      <c r="B236" s="207"/>
      <c r="C236" s="210"/>
      <c r="D236" s="35" t="s">
        <v>12</v>
      </c>
      <c r="E236" s="82">
        <f>E228+E232</f>
        <v>215</v>
      </c>
      <c r="F236" s="82">
        <f t="shared" ref="F236:L236" si="83">F228+F232</f>
        <v>215</v>
      </c>
      <c r="G236" s="82">
        <f t="shared" si="83"/>
        <v>0</v>
      </c>
      <c r="H236" s="82">
        <f t="shared" si="83"/>
        <v>0</v>
      </c>
      <c r="I236" s="82">
        <f t="shared" si="83"/>
        <v>121</v>
      </c>
      <c r="J236" s="82">
        <f t="shared" si="83"/>
        <v>121</v>
      </c>
      <c r="K236" s="82">
        <f t="shared" si="83"/>
        <v>94</v>
      </c>
      <c r="L236" s="82">
        <f t="shared" si="83"/>
        <v>94</v>
      </c>
      <c r="M236" s="82"/>
      <c r="N236" s="46"/>
      <c r="O236" s="46"/>
      <c r="P236" s="46"/>
      <c r="Q236" s="46"/>
    </row>
    <row r="237" spans="1:17" s="46" customFormat="1" x14ac:dyDescent="0.25">
      <c r="A237" s="184"/>
      <c r="B237" s="208"/>
      <c r="C237" s="211"/>
      <c r="D237" s="35" t="s">
        <v>316</v>
      </c>
      <c r="E237" s="82">
        <f>E229+E233</f>
        <v>224</v>
      </c>
      <c r="F237" s="82">
        <f t="shared" ref="F237:L237" si="84">F229+F233</f>
        <v>224</v>
      </c>
      <c r="G237" s="82">
        <f t="shared" si="84"/>
        <v>0</v>
      </c>
      <c r="H237" s="82">
        <f t="shared" si="84"/>
        <v>0</v>
      </c>
      <c r="I237" s="82">
        <f t="shared" si="84"/>
        <v>124</v>
      </c>
      <c r="J237" s="82">
        <f t="shared" si="84"/>
        <v>124</v>
      </c>
      <c r="K237" s="82">
        <f t="shared" si="84"/>
        <v>100</v>
      </c>
      <c r="L237" s="82">
        <f t="shared" si="84"/>
        <v>100</v>
      </c>
      <c r="M237" s="82"/>
    </row>
    <row r="238" spans="1:17" ht="33.75" customHeight="1" x14ac:dyDescent="0.25">
      <c r="A238" s="194" t="s">
        <v>570</v>
      </c>
      <c r="B238" s="195"/>
      <c r="C238" s="195"/>
      <c r="D238" s="195"/>
      <c r="E238" s="195"/>
      <c r="F238" s="195"/>
      <c r="G238" s="195"/>
      <c r="H238" s="195"/>
      <c r="I238" s="195"/>
      <c r="J238" s="195"/>
      <c r="K238" s="195"/>
      <c r="L238" s="195"/>
      <c r="M238" s="196"/>
      <c r="N238" s="46"/>
      <c r="O238" s="46"/>
      <c r="P238" s="46"/>
      <c r="Q238" s="46"/>
    </row>
    <row r="239" spans="1:17" s="46" customFormat="1" ht="33.75" customHeight="1" x14ac:dyDescent="0.25">
      <c r="A239" s="231" t="s">
        <v>34</v>
      </c>
      <c r="B239" s="281" t="s">
        <v>348</v>
      </c>
      <c r="C239" s="188" t="s">
        <v>266</v>
      </c>
      <c r="D239" s="33" t="s">
        <v>19</v>
      </c>
      <c r="E239" s="43">
        <f>E240+E241+E242</f>
        <v>47300</v>
      </c>
      <c r="F239" s="43">
        <f t="shared" ref="F239:L239" si="85">F240+F241+F242</f>
        <v>33419.25</v>
      </c>
      <c r="G239" s="43">
        <f t="shared" si="85"/>
        <v>42400</v>
      </c>
      <c r="H239" s="43">
        <f t="shared" si="85"/>
        <v>29945.9</v>
      </c>
      <c r="I239" s="43">
        <f t="shared" si="85"/>
        <v>4900</v>
      </c>
      <c r="J239" s="43">
        <f t="shared" si="85"/>
        <v>3473.35</v>
      </c>
      <c r="K239" s="43">
        <f t="shared" si="85"/>
        <v>0</v>
      </c>
      <c r="L239" s="43">
        <f t="shared" si="85"/>
        <v>0</v>
      </c>
      <c r="M239" s="61"/>
    </row>
    <row r="240" spans="1:17" s="46" customFormat="1" ht="84" customHeight="1" x14ac:dyDescent="0.25">
      <c r="A240" s="231"/>
      <c r="B240" s="282"/>
      <c r="C240" s="189"/>
      <c r="D240" s="100" t="s">
        <v>15</v>
      </c>
      <c r="E240" s="61">
        <v>10300</v>
      </c>
      <c r="F240" s="61">
        <f>H240+J240</f>
        <v>10269.15</v>
      </c>
      <c r="G240" s="61">
        <v>9100</v>
      </c>
      <c r="H240" s="102">
        <v>9110.9</v>
      </c>
      <c r="I240" s="78">
        <v>1200</v>
      </c>
      <c r="J240" s="61">
        <v>1158.25</v>
      </c>
      <c r="K240" s="61">
        <v>0</v>
      </c>
      <c r="L240" s="61">
        <v>0</v>
      </c>
      <c r="M240" s="61" t="s">
        <v>347</v>
      </c>
    </row>
    <row r="241" spans="1:17" s="46" customFormat="1" ht="33.75" customHeight="1" x14ac:dyDescent="0.25">
      <c r="A241" s="231"/>
      <c r="B241" s="282"/>
      <c r="C241" s="189"/>
      <c r="D241" s="35" t="s">
        <v>12</v>
      </c>
      <c r="E241" s="61">
        <v>37000</v>
      </c>
      <c r="F241" s="61">
        <f>H241+J241</f>
        <v>23150.1</v>
      </c>
      <c r="G241" s="61">
        <v>33300</v>
      </c>
      <c r="H241" s="102">
        <v>20835</v>
      </c>
      <c r="I241" s="78">
        <v>3700</v>
      </c>
      <c r="J241" s="61">
        <v>2315.1</v>
      </c>
      <c r="K241" s="61">
        <v>0</v>
      </c>
      <c r="L241" s="61">
        <v>0</v>
      </c>
      <c r="M241" s="61" t="s">
        <v>276</v>
      </c>
    </row>
    <row r="242" spans="1:17" s="46" customFormat="1" ht="33.75" customHeight="1" x14ac:dyDescent="0.25">
      <c r="A242" s="231"/>
      <c r="B242" s="282"/>
      <c r="C242" s="189"/>
      <c r="D242" s="35" t="s">
        <v>316</v>
      </c>
      <c r="E242" s="61">
        <v>0</v>
      </c>
      <c r="F242" s="61">
        <v>0</v>
      </c>
      <c r="G242" s="61">
        <v>0</v>
      </c>
      <c r="H242" s="102">
        <v>0</v>
      </c>
      <c r="I242" s="78">
        <v>0</v>
      </c>
      <c r="J242" s="61">
        <v>0</v>
      </c>
      <c r="K242" s="61">
        <v>0</v>
      </c>
      <c r="L242" s="61">
        <v>0</v>
      </c>
      <c r="M242" s="61"/>
    </row>
    <row r="243" spans="1:17" s="46" customFormat="1" ht="33.75" customHeight="1" x14ac:dyDescent="0.25">
      <c r="A243" s="228"/>
      <c r="B243" s="222"/>
      <c r="C243" s="225" t="s">
        <v>273</v>
      </c>
      <c r="D243" s="33" t="s">
        <v>19</v>
      </c>
      <c r="E243" s="43">
        <f>E244+E245+E246</f>
        <v>750</v>
      </c>
      <c r="F243" s="43">
        <f t="shared" ref="F243:L243" si="86">F244+F245+F246</f>
        <v>0</v>
      </c>
      <c r="G243" s="43">
        <f t="shared" si="86"/>
        <v>600</v>
      </c>
      <c r="H243" s="43">
        <f t="shared" si="86"/>
        <v>0</v>
      </c>
      <c r="I243" s="43">
        <f t="shared" si="86"/>
        <v>150</v>
      </c>
      <c r="J243" s="43">
        <f t="shared" si="86"/>
        <v>0</v>
      </c>
      <c r="K243" s="43">
        <f t="shared" si="86"/>
        <v>0</v>
      </c>
      <c r="L243" s="43">
        <f t="shared" si="86"/>
        <v>0</v>
      </c>
      <c r="M243" s="61"/>
    </row>
    <row r="244" spans="1:17" s="46" customFormat="1" ht="33.75" customHeight="1" x14ac:dyDescent="0.25">
      <c r="A244" s="229"/>
      <c r="B244" s="223"/>
      <c r="C244" s="226"/>
      <c r="D244" s="100" t="s">
        <v>15</v>
      </c>
      <c r="E244" s="63">
        <v>0</v>
      </c>
      <c r="F244" s="63">
        <v>0</v>
      </c>
      <c r="G244" s="103">
        <v>0</v>
      </c>
      <c r="H244" s="61">
        <v>0</v>
      </c>
      <c r="I244" s="78">
        <v>0</v>
      </c>
      <c r="J244" s="61">
        <v>0</v>
      </c>
      <c r="K244" s="61">
        <v>0</v>
      </c>
      <c r="L244" s="61">
        <v>0</v>
      </c>
      <c r="M244" s="61"/>
    </row>
    <row r="245" spans="1:17" s="46" customFormat="1" ht="33.75" customHeight="1" x14ac:dyDescent="0.25">
      <c r="A245" s="229"/>
      <c r="B245" s="223"/>
      <c r="C245" s="226"/>
      <c r="D245" s="35" t="s">
        <v>12</v>
      </c>
      <c r="E245" s="61">
        <v>750</v>
      </c>
      <c r="F245" s="61">
        <v>0</v>
      </c>
      <c r="G245" s="61">
        <v>600</v>
      </c>
      <c r="H245" s="102">
        <v>0</v>
      </c>
      <c r="I245" s="78">
        <v>150</v>
      </c>
      <c r="J245" s="61">
        <v>0</v>
      </c>
      <c r="K245" s="61">
        <v>0</v>
      </c>
      <c r="L245" s="61">
        <v>0</v>
      </c>
      <c r="M245" s="61" t="s">
        <v>335</v>
      </c>
    </row>
    <row r="246" spans="1:17" s="46" customFormat="1" ht="33.75" customHeight="1" x14ac:dyDescent="0.25">
      <c r="A246" s="230"/>
      <c r="B246" s="224"/>
      <c r="C246" s="227"/>
      <c r="D246" s="35" t="s">
        <v>316</v>
      </c>
      <c r="E246" s="61">
        <v>0</v>
      </c>
      <c r="F246" s="61">
        <v>0</v>
      </c>
      <c r="G246" s="61">
        <v>0</v>
      </c>
      <c r="H246" s="102">
        <v>0</v>
      </c>
      <c r="I246" s="78">
        <v>0</v>
      </c>
      <c r="J246" s="61">
        <v>0</v>
      </c>
      <c r="K246" s="61">
        <v>0</v>
      </c>
      <c r="L246" s="61">
        <v>0</v>
      </c>
      <c r="M246" s="61"/>
    </row>
    <row r="247" spans="1:17" s="46" customFormat="1" ht="26.25" customHeight="1" x14ac:dyDescent="0.25">
      <c r="A247" s="228"/>
      <c r="B247" s="222"/>
      <c r="C247" s="188" t="s">
        <v>280</v>
      </c>
      <c r="D247" s="33" t="s">
        <v>19</v>
      </c>
      <c r="E247" s="43">
        <f>E248+E249+E250</f>
        <v>800</v>
      </c>
      <c r="F247" s="43">
        <f t="shared" ref="F247:L247" si="87">F248+F249+F250</f>
        <v>1294.7</v>
      </c>
      <c r="G247" s="43">
        <f t="shared" si="87"/>
        <v>0</v>
      </c>
      <c r="H247" s="43">
        <f t="shared" si="87"/>
        <v>0</v>
      </c>
      <c r="I247" s="43">
        <f t="shared" si="87"/>
        <v>800</v>
      </c>
      <c r="J247" s="43">
        <f t="shared" si="87"/>
        <v>1294.7</v>
      </c>
      <c r="K247" s="43">
        <f t="shared" si="87"/>
        <v>0</v>
      </c>
      <c r="L247" s="43">
        <f t="shared" si="87"/>
        <v>0</v>
      </c>
      <c r="M247" s="179" t="s">
        <v>569</v>
      </c>
    </row>
    <row r="248" spans="1:17" ht="21.75" customHeight="1" x14ac:dyDescent="0.25">
      <c r="A248" s="229"/>
      <c r="B248" s="223"/>
      <c r="C248" s="189"/>
      <c r="D248" s="75" t="s">
        <v>15</v>
      </c>
      <c r="E248" s="63">
        <v>0</v>
      </c>
      <c r="F248" s="63">
        <v>0</v>
      </c>
      <c r="G248" s="103">
        <v>0</v>
      </c>
      <c r="H248" s="61">
        <v>0</v>
      </c>
      <c r="I248" s="78">
        <v>0</v>
      </c>
      <c r="J248" s="61">
        <v>0</v>
      </c>
      <c r="K248" s="61">
        <v>0</v>
      </c>
      <c r="L248" s="61">
        <v>0</v>
      </c>
      <c r="M248" s="180"/>
      <c r="N248" s="46"/>
      <c r="O248" s="46"/>
      <c r="P248" s="46"/>
      <c r="Q248" s="46"/>
    </row>
    <row r="249" spans="1:17" s="46" customFormat="1" ht="21.75" customHeight="1" x14ac:dyDescent="0.25">
      <c r="A249" s="229"/>
      <c r="B249" s="223"/>
      <c r="C249" s="189"/>
      <c r="D249" s="75" t="s">
        <v>567</v>
      </c>
      <c r="E249" s="63">
        <v>0</v>
      </c>
      <c r="F249" s="63">
        <v>0</v>
      </c>
      <c r="G249" s="103">
        <v>0</v>
      </c>
      <c r="H249" s="102">
        <v>0</v>
      </c>
      <c r="I249" s="78">
        <v>0</v>
      </c>
      <c r="J249" s="61">
        <v>0</v>
      </c>
      <c r="K249" s="61">
        <v>0</v>
      </c>
      <c r="L249" s="61">
        <v>0</v>
      </c>
      <c r="M249" s="180"/>
    </row>
    <row r="250" spans="1:17" x14ac:dyDescent="0.25">
      <c r="A250" s="230"/>
      <c r="B250" s="224"/>
      <c r="C250" s="189"/>
      <c r="D250" s="35" t="s">
        <v>568</v>
      </c>
      <c r="E250" s="61">
        <v>800</v>
      </c>
      <c r="F250" s="61">
        <v>1294.7</v>
      </c>
      <c r="G250" s="61">
        <v>0</v>
      </c>
      <c r="H250" s="102">
        <v>0</v>
      </c>
      <c r="I250" s="78">
        <v>800</v>
      </c>
      <c r="J250" s="61">
        <v>1294.7</v>
      </c>
      <c r="K250" s="61">
        <v>0</v>
      </c>
      <c r="L250" s="61">
        <v>0</v>
      </c>
      <c r="M250" s="181"/>
      <c r="N250" s="46"/>
      <c r="O250" s="46"/>
      <c r="P250" s="46"/>
      <c r="Q250" s="46"/>
    </row>
    <row r="251" spans="1:17" ht="23.25" customHeight="1" x14ac:dyDescent="0.25">
      <c r="A251" s="231"/>
      <c r="B251" s="235" t="s">
        <v>571</v>
      </c>
      <c r="C251" s="188"/>
      <c r="D251" s="33" t="s">
        <v>514</v>
      </c>
      <c r="E251" s="43">
        <f>E239+E243+E247</f>
        <v>48850</v>
      </c>
      <c r="F251" s="43">
        <f t="shared" ref="F251:L251" si="88">F239+F243+F247</f>
        <v>34713.949999999997</v>
      </c>
      <c r="G251" s="43">
        <f t="shared" si="88"/>
        <v>43000</v>
      </c>
      <c r="H251" s="43">
        <f t="shared" si="88"/>
        <v>29945.9</v>
      </c>
      <c r="I251" s="43">
        <f t="shared" si="88"/>
        <v>5850</v>
      </c>
      <c r="J251" s="43">
        <f t="shared" si="88"/>
        <v>4768.05</v>
      </c>
      <c r="K251" s="43">
        <f t="shared" si="88"/>
        <v>0</v>
      </c>
      <c r="L251" s="43">
        <f t="shared" si="88"/>
        <v>0</v>
      </c>
      <c r="M251" s="179"/>
      <c r="N251" s="46"/>
      <c r="O251" s="46"/>
      <c r="P251" s="46"/>
      <c r="Q251" s="46"/>
    </row>
    <row r="252" spans="1:17" ht="30.75" customHeight="1" x14ac:dyDescent="0.25">
      <c r="A252" s="231"/>
      <c r="B252" s="235"/>
      <c r="C252" s="189"/>
      <c r="D252" s="75" t="s">
        <v>15</v>
      </c>
      <c r="E252" s="43">
        <f t="shared" ref="E252:E254" si="89">E240+E244+E248</f>
        <v>10300</v>
      </c>
      <c r="F252" s="104">
        <f t="shared" ref="F252:L252" si="90">F240+F244+F248</f>
        <v>10269.15</v>
      </c>
      <c r="G252" s="104">
        <f t="shared" si="90"/>
        <v>9100</v>
      </c>
      <c r="H252" s="104">
        <f t="shared" si="90"/>
        <v>9110.9</v>
      </c>
      <c r="I252" s="104">
        <f t="shared" si="90"/>
        <v>1200</v>
      </c>
      <c r="J252" s="104">
        <f t="shared" si="90"/>
        <v>1158.25</v>
      </c>
      <c r="K252" s="104">
        <f t="shared" si="90"/>
        <v>0</v>
      </c>
      <c r="L252" s="104">
        <f t="shared" si="90"/>
        <v>0</v>
      </c>
      <c r="M252" s="180"/>
      <c r="N252" s="46"/>
      <c r="O252" s="46"/>
      <c r="P252" s="46"/>
      <c r="Q252" s="46"/>
    </row>
    <row r="253" spans="1:17" s="46" customFormat="1" ht="30.75" customHeight="1" x14ac:dyDescent="0.25">
      <c r="A253" s="231"/>
      <c r="B253" s="235"/>
      <c r="C253" s="189"/>
      <c r="D253" s="75" t="s">
        <v>567</v>
      </c>
      <c r="E253" s="43">
        <f t="shared" si="89"/>
        <v>37750</v>
      </c>
      <c r="F253" s="104">
        <f t="shared" ref="F253:L254" si="91">F241+F245+F249</f>
        <v>23150.1</v>
      </c>
      <c r="G253" s="104">
        <f t="shared" si="91"/>
        <v>33900</v>
      </c>
      <c r="H253" s="104">
        <f t="shared" si="91"/>
        <v>20835</v>
      </c>
      <c r="I253" s="104">
        <f t="shared" si="91"/>
        <v>3850</v>
      </c>
      <c r="J253" s="104">
        <f t="shared" si="91"/>
        <v>2315.1</v>
      </c>
      <c r="K253" s="104">
        <f t="shared" si="91"/>
        <v>0</v>
      </c>
      <c r="L253" s="104">
        <f t="shared" si="91"/>
        <v>0</v>
      </c>
      <c r="M253" s="180"/>
    </row>
    <row r="254" spans="1:17" s="46" customFormat="1" ht="30.75" customHeight="1" x14ac:dyDescent="0.25">
      <c r="A254" s="231"/>
      <c r="B254" s="235"/>
      <c r="C254" s="189"/>
      <c r="D254" s="35" t="s">
        <v>568</v>
      </c>
      <c r="E254" s="43">
        <f t="shared" si="89"/>
        <v>800</v>
      </c>
      <c r="F254" s="104">
        <f t="shared" si="91"/>
        <v>1294.7</v>
      </c>
      <c r="G254" s="104">
        <f t="shared" si="91"/>
        <v>0</v>
      </c>
      <c r="H254" s="104">
        <f t="shared" si="91"/>
        <v>0</v>
      </c>
      <c r="I254" s="104">
        <f t="shared" si="91"/>
        <v>800</v>
      </c>
      <c r="J254" s="104">
        <f t="shared" si="91"/>
        <v>1294.7</v>
      </c>
      <c r="K254" s="104">
        <f t="shared" si="91"/>
        <v>0</v>
      </c>
      <c r="L254" s="104">
        <f t="shared" si="91"/>
        <v>0</v>
      </c>
      <c r="M254" s="181"/>
    </row>
    <row r="255" spans="1:17" s="46" customFormat="1" ht="30.75" customHeight="1" x14ac:dyDescent="0.25">
      <c r="A255" s="275" t="s">
        <v>277</v>
      </c>
      <c r="B255" s="276"/>
      <c r="C255" s="276"/>
      <c r="D255" s="276"/>
      <c r="E255" s="276"/>
      <c r="F255" s="276"/>
      <c r="G255" s="276"/>
      <c r="H255" s="276"/>
      <c r="I255" s="276"/>
      <c r="J255" s="276"/>
      <c r="K255" s="276"/>
      <c r="L255" s="276"/>
      <c r="M255" s="276"/>
    </row>
    <row r="256" spans="1:17" s="46" customFormat="1" ht="30.75" customHeight="1" x14ac:dyDescent="0.25">
      <c r="A256" s="212" t="s">
        <v>349</v>
      </c>
      <c r="B256" s="212"/>
      <c r="C256" s="212"/>
      <c r="D256" s="212"/>
      <c r="E256" s="212"/>
      <c r="F256" s="212"/>
      <c r="G256" s="212"/>
      <c r="H256" s="212"/>
      <c r="I256" s="212"/>
      <c r="J256" s="212"/>
      <c r="K256" s="212"/>
      <c r="L256" s="212"/>
      <c r="M256" s="212"/>
    </row>
    <row r="257" spans="1:17" s="46" customFormat="1" ht="24" customHeight="1" x14ac:dyDescent="0.25">
      <c r="A257" s="231" t="s">
        <v>34</v>
      </c>
      <c r="B257" s="232" t="s">
        <v>351</v>
      </c>
      <c r="C257" s="200"/>
      <c r="D257" s="38" t="s">
        <v>611</v>
      </c>
      <c r="E257" s="59">
        <f>E261+E265+E269</f>
        <v>3052.5</v>
      </c>
      <c r="F257" s="59">
        <f t="shared" ref="F257:L257" si="92">F261+F265+F269</f>
        <v>11039.8</v>
      </c>
      <c r="G257" s="59">
        <f t="shared" si="92"/>
        <v>672.5</v>
      </c>
      <c r="H257" s="59">
        <f t="shared" si="92"/>
        <v>9972.5</v>
      </c>
      <c r="I257" s="59">
        <f t="shared" si="92"/>
        <v>2380</v>
      </c>
      <c r="J257" s="59">
        <f t="shared" si="92"/>
        <v>1067.3</v>
      </c>
      <c r="K257" s="59">
        <f t="shared" si="92"/>
        <v>0</v>
      </c>
      <c r="L257" s="59">
        <f t="shared" si="92"/>
        <v>0</v>
      </c>
      <c r="M257" s="105"/>
    </row>
    <row r="258" spans="1:17" s="46" customFormat="1" ht="29.25" customHeight="1" x14ac:dyDescent="0.25">
      <c r="A258" s="231"/>
      <c r="B258" s="232"/>
      <c r="C258" s="201"/>
      <c r="D258" s="70" t="s">
        <v>15</v>
      </c>
      <c r="E258" s="59">
        <f t="shared" ref="E258:L260" si="93">E262+E266+E270</f>
        <v>1000</v>
      </c>
      <c r="F258" s="59">
        <f t="shared" si="93"/>
        <v>10300</v>
      </c>
      <c r="G258" s="59">
        <f t="shared" si="93"/>
        <v>0</v>
      </c>
      <c r="H258" s="59">
        <f t="shared" si="93"/>
        <v>9300</v>
      </c>
      <c r="I258" s="59">
        <f t="shared" si="93"/>
        <v>1000</v>
      </c>
      <c r="J258" s="59">
        <f t="shared" si="93"/>
        <v>1000</v>
      </c>
      <c r="K258" s="59">
        <f t="shared" si="93"/>
        <v>0</v>
      </c>
      <c r="L258" s="59">
        <f t="shared" si="93"/>
        <v>0</v>
      </c>
      <c r="M258" s="105"/>
    </row>
    <row r="259" spans="1:17" s="46" customFormat="1" ht="32.25" customHeight="1" x14ac:dyDescent="0.25">
      <c r="A259" s="231"/>
      <c r="B259" s="232"/>
      <c r="C259" s="201"/>
      <c r="D259" s="35" t="s">
        <v>12</v>
      </c>
      <c r="E259" s="59">
        <f t="shared" si="93"/>
        <v>1300</v>
      </c>
      <c r="F259" s="59">
        <f t="shared" si="93"/>
        <v>0</v>
      </c>
      <c r="G259" s="59">
        <f t="shared" si="93"/>
        <v>0</v>
      </c>
      <c r="H259" s="59">
        <f t="shared" si="93"/>
        <v>0</v>
      </c>
      <c r="I259" s="59">
        <f t="shared" si="93"/>
        <v>1300</v>
      </c>
      <c r="J259" s="59">
        <f t="shared" si="93"/>
        <v>0</v>
      </c>
      <c r="K259" s="59">
        <f t="shared" si="93"/>
        <v>0</v>
      </c>
      <c r="L259" s="59">
        <f t="shared" si="93"/>
        <v>0</v>
      </c>
      <c r="M259" s="105"/>
    </row>
    <row r="260" spans="1:17" s="46" customFormat="1" ht="25.5" customHeight="1" x14ac:dyDescent="0.25">
      <c r="A260" s="231"/>
      <c r="B260" s="232"/>
      <c r="C260" s="202"/>
      <c r="D260" s="35" t="s">
        <v>316</v>
      </c>
      <c r="E260" s="59">
        <f t="shared" si="93"/>
        <v>752.5</v>
      </c>
      <c r="F260" s="59">
        <f t="shared" si="93"/>
        <v>739.8</v>
      </c>
      <c r="G260" s="59">
        <f t="shared" si="93"/>
        <v>672.5</v>
      </c>
      <c r="H260" s="59">
        <f t="shared" si="93"/>
        <v>672.5</v>
      </c>
      <c r="I260" s="59">
        <f t="shared" si="93"/>
        <v>80</v>
      </c>
      <c r="J260" s="59">
        <f t="shared" si="93"/>
        <v>67.3</v>
      </c>
      <c r="K260" s="59">
        <f t="shared" si="93"/>
        <v>0</v>
      </c>
      <c r="L260" s="59">
        <f t="shared" si="93"/>
        <v>0</v>
      </c>
      <c r="M260" s="105"/>
    </row>
    <row r="261" spans="1:17" s="46" customFormat="1" ht="25.5" customHeight="1" x14ac:dyDescent="0.25">
      <c r="A261" s="231"/>
      <c r="B261" s="232"/>
      <c r="C261" s="188" t="s">
        <v>273</v>
      </c>
      <c r="D261" s="38" t="s">
        <v>19</v>
      </c>
      <c r="E261" s="59">
        <f>E262+E263+E264</f>
        <v>2000</v>
      </c>
      <c r="F261" s="59">
        <f t="shared" ref="F261:L261" si="94">F262+F263+F264</f>
        <v>10300</v>
      </c>
      <c r="G261" s="59">
        <f t="shared" si="94"/>
        <v>0</v>
      </c>
      <c r="H261" s="59">
        <f t="shared" si="94"/>
        <v>9300</v>
      </c>
      <c r="I261" s="59">
        <f t="shared" si="94"/>
        <v>2000</v>
      </c>
      <c r="J261" s="59">
        <f t="shared" si="94"/>
        <v>1000</v>
      </c>
      <c r="K261" s="59">
        <f t="shared" si="94"/>
        <v>0</v>
      </c>
      <c r="L261" s="59">
        <f t="shared" si="94"/>
        <v>0</v>
      </c>
      <c r="M261" s="61"/>
    </row>
    <row r="262" spans="1:17" s="46" customFormat="1" ht="68.25" customHeight="1" x14ac:dyDescent="0.25">
      <c r="A262" s="231"/>
      <c r="B262" s="232"/>
      <c r="C262" s="189"/>
      <c r="D262" s="70" t="s">
        <v>15</v>
      </c>
      <c r="E262" s="58">
        <v>1000</v>
      </c>
      <c r="F262" s="58">
        <f>+H262+J262</f>
        <v>10300</v>
      </c>
      <c r="G262" s="58">
        <v>0</v>
      </c>
      <c r="H262" s="58">
        <v>9300</v>
      </c>
      <c r="I262" s="58">
        <v>1000</v>
      </c>
      <c r="J262" s="58">
        <v>1000</v>
      </c>
      <c r="K262" s="58">
        <v>0</v>
      </c>
      <c r="L262" s="58">
        <v>0</v>
      </c>
      <c r="M262" s="61" t="s">
        <v>352</v>
      </c>
    </row>
    <row r="263" spans="1:17" s="46" customFormat="1" ht="25.5" customHeight="1" x14ac:dyDescent="0.25">
      <c r="A263" s="231"/>
      <c r="B263" s="232"/>
      <c r="C263" s="189"/>
      <c r="D263" s="35" t="s">
        <v>12</v>
      </c>
      <c r="E263" s="58">
        <v>1000</v>
      </c>
      <c r="F263" s="58">
        <v>0</v>
      </c>
      <c r="G263" s="58">
        <v>0</v>
      </c>
      <c r="H263" s="58">
        <v>0</v>
      </c>
      <c r="I263" s="58">
        <v>1000</v>
      </c>
      <c r="J263" s="58">
        <v>0</v>
      </c>
      <c r="K263" s="58">
        <v>0</v>
      </c>
      <c r="L263" s="58">
        <v>0</v>
      </c>
      <c r="M263" s="61" t="s">
        <v>335</v>
      </c>
    </row>
    <row r="264" spans="1:17" s="46" customFormat="1" ht="25.5" customHeight="1" x14ac:dyDescent="0.25">
      <c r="A264" s="231"/>
      <c r="B264" s="232"/>
      <c r="C264" s="189"/>
      <c r="D264" s="35" t="s">
        <v>316</v>
      </c>
      <c r="E264" s="58">
        <v>0</v>
      </c>
      <c r="F264" s="58">
        <v>0</v>
      </c>
      <c r="G264" s="58">
        <v>0</v>
      </c>
      <c r="H264" s="58">
        <v>0</v>
      </c>
      <c r="I264" s="58">
        <v>0</v>
      </c>
      <c r="J264" s="58">
        <v>0</v>
      </c>
      <c r="K264" s="58">
        <v>0</v>
      </c>
      <c r="L264" s="58">
        <v>0</v>
      </c>
      <c r="M264" s="61" t="s">
        <v>335</v>
      </c>
    </row>
    <row r="265" spans="1:17" x14ac:dyDescent="0.25">
      <c r="A265" s="231"/>
      <c r="B265" s="232"/>
      <c r="C265" s="179" t="s">
        <v>323</v>
      </c>
      <c r="D265" s="38" t="s">
        <v>19</v>
      </c>
      <c r="E265" s="59">
        <f>E266+E267+E268</f>
        <v>752.5</v>
      </c>
      <c r="F265" s="59">
        <f t="shared" ref="F265:L265" si="95">F266+F267+F268</f>
        <v>739.8</v>
      </c>
      <c r="G265" s="59">
        <f t="shared" si="95"/>
        <v>672.5</v>
      </c>
      <c r="H265" s="59">
        <f t="shared" si="95"/>
        <v>672.5</v>
      </c>
      <c r="I265" s="59">
        <f t="shared" si="95"/>
        <v>80</v>
      </c>
      <c r="J265" s="59">
        <f t="shared" si="95"/>
        <v>67.3</v>
      </c>
      <c r="K265" s="59">
        <f t="shared" si="95"/>
        <v>0</v>
      </c>
      <c r="L265" s="59">
        <f t="shared" si="95"/>
        <v>0</v>
      </c>
      <c r="M265" s="61"/>
      <c r="N265" s="46"/>
      <c r="O265" s="46"/>
      <c r="P265" s="46"/>
      <c r="Q265" s="46"/>
    </row>
    <row r="266" spans="1:17" ht="39" customHeight="1" x14ac:dyDescent="0.25">
      <c r="A266" s="231"/>
      <c r="B266" s="232"/>
      <c r="C266" s="180"/>
      <c r="D266" s="70" t="s">
        <v>15</v>
      </c>
      <c r="E266" s="58">
        <v>0</v>
      </c>
      <c r="F266" s="58">
        <v>0</v>
      </c>
      <c r="G266" s="58">
        <v>0</v>
      </c>
      <c r="H266" s="58">
        <v>0</v>
      </c>
      <c r="I266" s="58">
        <v>0</v>
      </c>
      <c r="J266" s="58">
        <v>0</v>
      </c>
      <c r="K266" s="58">
        <v>0</v>
      </c>
      <c r="L266" s="58">
        <v>0</v>
      </c>
      <c r="M266" s="61"/>
      <c r="N266" s="46"/>
      <c r="O266" s="46"/>
      <c r="P266" s="46"/>
      <c r="Q266" s="46"/>
    </row>
    <row r="267" spans="1:17" s="46" customFormat="1" ht="39" customHeight="1" x14ac:dyDescent="0.25">
      <c r="A267" s="231"/>
      <c r="B267" s="232"/>
      <c r="C267" s="180"/>
      <c r="D267" s="35" t="s">
        <v>12</v>
      </c>
      <c r="E267" s="58">
        <v>0</v>
      </c>
      <c r="F267" s="58">
        <v>0</v>
      </c>
      <c r="G267" s="58">
        <v>0</v>
      </c>
      <c r="H267" s="58">
        <v>0</v>
      </c>
      <c r="I267" s="58">
        <v>0</v>
      </c>
      <c r="J267" s="58">
        <v>0</v>
      </c>
      <c r="K267" s="58">
        <v>0</v>
      </c>
      <c r="L267" s="58">
        <v>0</v>
      </c>
      <c r="M267" s="61"/>
    </row>
    <row r="268" spans="1:17" ht="47.25" customHeight="1" x14ac:dyDescent="0.25">
      <c r="A268" s="231"/>
      <c r="B268" s="232"/>
      <c r="C268" s="181"/>
      <c r="D268" s="35" t="s">
        <v>316</v>
      </c>
      <c r="E268" s="58">
        <v>752.5</v>
      </c>
      <c r="F268" s="58">
        <v>739.8</v>
      </c>
      <c r="G268" s="58">
        <v>672.5</v>
      </c>
      <c r="H268" s="58">
        <v>672.5</v>
      </c>
      <c r="I268" s="58">
        <v>80</v>
      </c>
      <c r="J268" s="58">
        <v>67.3</v>
      </c>
      <c r="K268" s="58">
        <v>0</v>
      </c>
      <c r="L268" s="58">
        <v>0</v>
      </c>
      <c r="M268" s="61"/>
      <c r="N268" s="46"/>
      <c r="O268" s="46"/>
      <c r="P268" s="46"/>
      <c r="Q268" s="46"/>
    </row>
    <row r="269" spans="1:17" s="46" customFormat="1" ht="38.25" customHeight="1" x14ac:dyDescent="0.25">
      <c r="A269" s="231"/>
      <c r="B269" s="232"/>
      <c r="C269" s="188" t="s">
        <v>350</v>
      </c>
      <c r="D269" s="38" t="s">
        <v>19</v>
      </c>
      <c r="E269" s="59">
        <f>E270+E271+E272</f>
        <v>300</v>
      </c>
      <c r="F269" s="59">
        <f t="shared" ref="F269:L269" si="96">F270+F271+F272</f>
        <v>0</v>
      </c>
      <c r="G269" s="59">
        <f t="shared" si="96"/>
        <v>0</v>
      </c>
      <c r="H269" s="59">
        <f t="shared" si="96"/>
        <v>0</v>
      </c>
      <c r="I269" s="59">
        <f t="shared" si="96"/>
        <v>300</v>
      </c>
      <c r="J269" s="59">
        <f t="shared" si="96"/>
        <v>0</v>
      </c>
      <c r="K269" s="59">
        <f t="shared" si="96"/>
        <v>0</v>
      </c>
      <c r="L269" s="59">
        <f t="shared" si="96"/>
        <v>0</v>
      </c>
      <c r="M269" s="61"/>
    </row>
    <row r="270" spans="1:17" s="46" customFormat="1" ht="27.75" customHeight="1" x14ac:dyDescent="0.25">
      <c r="A270" s="231"/>
      <c r="B270" s="232"/>
      <c r="C270" s="189"/>
      <c r="D270" s="70" t="s">
        <v>15</v>
      </c>
      <c r="E270" s="58">
        <v>0</v>
      </c>
      <c r="F270" s="58">
        <v>0</v>
      </c>
      <c r="G270" s="58">
        <v>0</v>
      </c>
      <c r="H270" s="58">
        <v>0</v>
      </c>
      <c r="I270" s="58">
        <v>0</v>
      </c>
      <c r="J270" s="58">
        <v>0</v>
      </c>
      <c r="K270" s="58">
        <v>0</v>
      </c>
      <c r="L270" s="58">
        <v>0</v>
      </c>
      <c r="M270" s="61"/>
    </row>
    <row r="271" spans="1:17" s="46" customFormat="1" ht="19.5" customHeight="1" x14ac:dyDescent="0.25">
      <c r="A271" s="231"/>
      <c r="B271" s="232"/>
      <c r="C271" s="189"/>
      <c r="D271" s="35" t="s">
        <v>12</v>
      </c>
      <c r="E271" s="58">
        <v>300</v>
      </c>
      <c r="F271" s="58">
        <v>0</v>
      </c>
      <c r="G271" s="58">
        <v>0</v>
      </c>
      <c r="H271" s="58">
        <v>0</v>
      </c>
      <c r="I271" s="58">
        <v>300</v>
      </c>
      <c r="J271" s="58">
        <v>0</v>
      </c>
      <c r="K271" s="58">
        <v>0</v>
      </c>
      <c r="L271" s="58">
        <v>0</v>
      </c>
      <c r="M271" s="61"/>
    </row>
    <row r="272" spans="1:17" s="46" customFormat="1" ht="15.75" customHeight="1" x14ac:dyDescent="0.25">
      <c r="A272" s="231"/>
      <c r="B272" s="232"/>
      <c r="C272" s="189"/>
      <c r="D272" s="35" t="s">
        <v>316</v>
      </c>
      <c r="E272" s="58">
        <v>0</v>
      </c>
      <c r="F272" s="58">
        <v>0</v>
      </c>
      <c r="G272" s="58">
        <v>0</v>
      </c>
      <c r="H272" s="58">
        <v>0</v>
      </c>
      <c r="I272" s="58">
        <v>0</v>
      </c>
      <c r="J272" s="58">
        <v>0</v>
      </c>
      <c r="K272" s="58">
        <v>0</v>
      </c>
      <c r="L272" s="58">
        <v>0</v>
      </c>
      <c r="M272" s="61"/>
    </row>
    <row r="273" spans="1:13" s="46" customFormat="1" ht="48.75" customHeight="1" x14ac:dyDescent="0.25">
      <c r="A273" s="228" t="s">
        <v>37</v>
      </c>
      <c r="B273" s="185" t="s">
        <v>353</v>
      </c>
      <c r="C273" s="220"/>
      <c r="D273" s="38" t="s">
        <v>608</v>
      </c>
      <c r="E273" s="106">
        <f>E277+E281</f>
        <v>60685.2</v>
      </c>
      <c r="F273" s="106">
        <f t="shared" ref="F273:L273" si="97">F277+F281</f>
        <v>22575.45</v>
      </c>
      <c r="G273" s="106">
        <f t="shared" si="97"/>
        <v>43051.8</v>
      </c>
      <c r="H273" s="106">
        <f t="shared" si="97"/>
        <v>8846.5</v>
      </c>
      <c r="I273" s="106">
        <f t="shared" si="97"/>
        <v>6264.2</v>
      </c>
      <c r="J273" s="106">
        <f t="shared" si="97"/>
        <v>2359.6999999999998</v>
      </c>
      <c r="K273" s="106">
        <f t="shared" si="97"/>
        <v>11369.25</v>
      </c>
      <c r="L273" s="106">
        <f t="shared" si="97"/>
        <v>11369.25</v>
      </c>
      <c r="M273" s="61"/>
    </row>
    <row r="274" spans="1:13" s="46" customFormat="1" ht="27" customHeight="1" x14ac:dyDescent="0.25">
      <c r="A274" s="229"/>
      <c r="B274" s="186"/>
      <c r="C274" s="209"/>
      <c r="D274" s="70" t="s">
        <v>15</v>
      </c>
      <c r="E274" s="107">
        <f t="shared" ref="E274:L276" si="98">E278+E282</f>
        <v>18282.5</v>
      </c>
      <c r="F274" s="107">
        <f t="shared" si="98"/>
        <v>4023.7</v>
      </c>
      <c r="G274" s="107">
        <f t="shared" si="98"/>
        <v>14908.8</v>
      </c>
      <c r="H274" s="107">
        <f t="shared" si="98"/>
        <v>2020</v>
      </c>
      <c r="I274" s="107">
        <v>1840.8</v>
      </c>
      <c r="J274" s="107">
        <f t="shared" si="98"/>
        <v>470.8</v>
      </c>
      <c r="K274" s="107">
        <f t="shared" si="98"/>
        <v>1532.9</v>
      </c>
      <c r="L274" s="107">
        <f t="shared" si="98"/>
        <v>1532.9</v>
      </c>
      <c r="M274" s="61"/>
    </row>
    <row r="275" spans="1:13" s="46" customFormat="1" ht="33.75" customHeight="1" x14ac:dyDescent="0.25">
      <c r="A275" s="229"/>
      <c r="B275" s="186"/>
      <c r="C275" s="209"/>
      <c r="D275" s="35" t="s">
        <v>12</v>
      </c>
      <c r="E275" s="107">
        <f t="shared" si="98"/>
        <v>31500</v>
      </c>
      <c r="F275" s="107">
        <f t="shared" si="98"/>
        <v>7455.8</v>
      </c>
      <c r="G275" s="107">
        <f t="shared" si="98"/>
        <v>28050</v>
      </c>
      <c r="H275" s="107">
        <f t="shared" si="98"/>
        <v>6733.5</v>
      </c>
      <c r="I275" s="107">
        <v>3450</v>
      </c>
      <c r="J275" s="107">
        <f t="shared" si="98"/>
        <v>722.3</v>
      </c>
      <c r="K275" s="107">
        <f t="shared" si="98"/>
        <v>0</v>
      </c>
      <c r="L275" s="107">
        <f t="shared" si="98"/>
        <v>0</v>
      </c>
      <c r="M275" s="61"/>
    </row>
    <row r="276" spans="1:13" s="46" customFormat="1" ht="37.5" customHeight="1" x14ac:dyDescent="0.25">
      <c r="A276" s="229"/>
      <c r="B276" s="186"/>
      <c r="C276" s="221"/>
      <c r="D276" s="35" t="s">
        <v>316</v>
      </c>
      <c r="E276" s="107">
        <f t="shared" si="98"/>
        <v>10902.7</v>
      </c>
      <c r="F276" s="107">
        <f t="shared" si="98"/>
        <v>11095.95</v>
      </c>
      <c r="G276" s="107">
        <f t="shared" si="98"/>
        <v>93</v>
      </c>
      <c r="H276" s="107">
        <f t="shared" si="98"/>
        <v>93</v>
      </c>
      <c r="I276" s="107">
        <f t="shared" si="98"/>
        <v>973.4</v>
      </c>
      <c r="J276" s="107">
        <f t="shared" si="98"/>
        <v>1166.5999999999999</v>
      </c>
      <c r="K276" s="107">
        <f t="shared" si="98"/>
        <v>9836.35</v>
      </c>
      <c r="L276" s="107">
        <f t="shared" si="98"/>
        <v>9836.35</v>
      </c>
      <c r="M276" s="61"/>
    </row>
    <row r="277" spans="1:13" s="46" customFormat="1" ht="27" customHeight="1" x14ac:dyDescent="0.25">
      <c r="A277" s="229"/>
      <c r="B277" s="186"/>
      <c r="C277" s="188" t="s">
        <v>266</v>
      </c>
      <c r="D277" s="33" t="s">
        <v>19</v>
      </c>
      <c r="E277" s="73">
        <f>E278+E279+E280</f>
        <v>56185.2</v>
      </c>
      <c r="F277" s="73">
        <f t="shared" ref="F277:L277" si="99">F278+F279+F280</f>
        <v>18226.45</v>
      </c>
      <c r="G277" s="73">
        <f t="shared" si="99"/>
        <v>39001.800000000003</v>
      </c>
      <c r="H277" s="73">
        <f t="shared" si="99"/>
        <v>5113</v>
      </c>
      <c r="I277" s="73">
        <v>5814.2</v>
      </c>
      <c r="J277" s="73">
        <f t="shared" si="99"/>
        <v>1744.1999999999998</v>
      </c>
      <c r="K277" s="73">
        <f t="shared" si="99"/>
        <v>11369.25</v>
      </c>
      <c r="L277" s="73">
        <f t="shared" si="99"/>
        <v>11369.25</v>
      </c>
      <c r="M277" s="61"/>
    </row>
    <row r="278" spans="1:13" s="46" customFormat="1" ht="204" customHeight="1" x14ac:dyDescent="0.25">
      <c r="A278" s="229"/>
      <c r="B278" s="186"/>
      <c r="C278" s="189"/>
      <c r="D278" s="75" t="s">
        <v>15</v>
      </c>
      <c r="E278" s="108">
        <v>18282.5</v>
      </c>
      <c r="F278" s="108">
        <v>4023.7</v>
      </c>
      <c r="G278" s="108">
        <v>14908.8</v>
      </c>
      <c r="H278" s="108">
        <v>2020</v>
      </c>
      <c r="I278" s="108" t="s">
        <v>354</v>
      </c>
      <c r="J278" s="108">
        <v>470.8</v>
      </c>
      <c r="K278" s="108">
        <v>1532.9</v>
      </c>
      <c r="L278" s="108">
        <v>1532.9</v>
      </c>
      <c r="M278" s="61" t="s">
        <v>355</v>
      </c>
    </row>
    <row r="279" spans="1:13" s="46" customFormat="1" ht="35.25" customHeight="1" x14ac:dyDescent="0.25">
      <c r="A279" s="229"/>
      <c r="B279" s="186"/>
      <c r="C279" s="189"/>
      <c r="D279" s="35" t="s">
        <v>12</v>
      </c>
      <c r="E279" s="34">
        <v>27000</v>
      </c>
      <c r="F279" s="61">
        <f>+H279+J279</f>
        <v>3300</v>
      </c>
      <c r="G279" s="34">
        <v>24000</v>
      </c>
      <c r="H279" s="61">
        <v>3000</v>
      </c>
      <c r="I279" s="34" t="s">
        <v>278</v>
      </c>
      <c r="J279" s="61">
        <v>300</v>
      </c>
      <c r="K279" s="61">
        <v>0</v>
      </c>
      <c r="L279" s="61">
        <v>0</v>
      </c>
      <c r="M279" s="61" t="s">
        <v>613</v>
      </c>
    </row>
    <row r="280" spans="1:13" s="46" customFormat="1" ht="21" customHeight="1" x14ac:dyDescent="0.25">
      <c r="A280" s="109"/>
      <c r="B280" s="110"/>
      <c r="C280" s="189"/>
      <c r="D280" s="35" t="s">
        <v>316</v>
      </c>
      <c r="E280" s="34">
        <v>10902.7</v>
      </c>
      <c r="F280" s="61">
        <v>10902.75</v>
      </c>
      <c r="G280" s="34">
        <v>93</v>
      </c>
      <c r="H280" s="61">
        <v>93</v>
      </c>
      <c r="I280" s="80">
        <v>973.4</v>
      </c>
      <c r="J280" s="61">
        <v>973.4</v>
      </c>
      <c r="K280" s="61">
        <v>9836.35</v>
      </c>
      <c r="L280" s="61">
        <v>9836.35</v>
      </c>
      <c r="M280" s="61" t="s">
        <v>613</v>
      </c>
    </row>
    <row r="281" spans="1:13" s="46" customFormat="1" ht="32.25" customHeight="1" x14ac:dyDescent="0.25">
      <c r="A281" s="111"/>
      <c r="B281" s="111"/>
      <c r="C281" s="188" t="s">
        <v>273</v>
      </c>
      <c r="D281" s="33" t="s">
        <v>19</v>
      </c>
      <c r="E281" s="79">
        <f>E282+E283+E284</f>
        <v>4500</v>
      </c>
      <c r="F281" s="79">
        <f t="shared" ref="F281:L281" si="100">F282+F283+F284</f>
        <v>4349</v>
      </c>
      <c r="G281" s="79">
        <f t="shared" si="100"/>
        <v>4050</v>
      </c>
      <c r="H281" s="79">
        <f t="shared" si="100"/>
        <v>3733.5</v>
      </c>
      <c r="I281" s="79">
        <f t="shared" si="100"/>
        <v>450</v>
      </c>
      <c r="J281" s="79">
        <f t="shared" si="100"/>
        <v>615.5</v>
      </c>
      <c r="K281" s="112">
        <f t="shared" si="100"/>
        <v>0</v>
      </c>
      <c r="L281" s="112">
        <f t="shared" si="100"/>
        <v>0</v>
      </c>
      <c r="M281" s="61"/>
    </row>
    <row r="282" spans="1:13" s="46" customFormat="1" ht="28.5" customHeight="1" x14ac:dyDescent="0.25">
      <c r="A282" s="111"/>
      <c r="B282" s="111"/>
      <c r="C282" s="189"/>
      <c r="D282" s="75" t="s">
        <v>15</v>
      </c>
      <c r="E282" s="77">
        <v>0</v>
      </c>
      <c r="F282" s="77">
        <v>0</v>
      </c>
      <c r="G282" s="77">
        <v>0</v>
      </c>
      <c r="H282" s="77">
        <v>0</v>
      </c>
      <c r="I282" s="77">
        <v>0</v>
      </c>
      <c r="J282" s="77">
        <v>0</v>
      </c>
      <c r="K282" s="77">
        <v>0</v>
      </c>
      <c r="L282" s="77">
        <v>0</v>
      </c>
      <c r="M282" s="61"/>
    </row>
    <row r="283" spans="1:13" s="46" customFormat="1" ht="81.75" customHeight="1" x14ac:dyDescent="0.25">
      <c r="A283" s="111"/>
      <c r="B283" s="111"/>
      <c r="C283" s="189"/>
      <c r="D283" s="35" t="s">
        <v>12</v>
      </c>
      <c r="E283" s="34">
        <f>+G283+I283</f>
        <v>4500</v>
      </c>
      <c r="F283" s="61">
        <f>+H283+J283</f>
        <v>4155.8</v>
      </c>
      <c r="G283" s="34">
        <v>4050</v>
      </c>
      <c r="H283" s="58">
        <v>3733.5</v>
      </c>
      <c r="I283" s="34">
        <v>450</v>
      </c>
      <c r="J283" s="61">
        <v>422.3</v>
      </c>
      <c r="K283" s="61">
        <v>0</v>
      </c>
      <c r="L283" s="61">
        <v>0</v>
      </c>
      <c r="M283" s="61" t="s">
        <v>612</v>
      </c>
    </row>
    <row r="284" spans="1:13" s="46" customFormat="1" ht="24.75" customHeight="1" x14ac:dyDescent="0.25">
      <c r="A284" s="113"/>
      <c r="B284" s="113"/>
      <c r="C284" s="189"/>
      <c r="D284" s="35" t="s">
        <v>316</v>
      </c>
      <c r="E284" s="77">
        <v>0</v>
      </c>
      <c r="F284" s="80">
        <v>193.2</v>
      </c>
      <c r="G284" s="77">
        <v>0</v>
      </c>
      <c r="H284" s="114">
        <v>0</v>
      </c>
      <c r="I284" s="77">
        <v>0</v>
      </c>
      <c r="J284" s="80">
        <v>193.2</v>
      </c>
      <c r="K284" s="77">
        <v>0</v>
      </c>
      <c r="L284" s="77">
        <v>0</v>
      </c>
      <c r="M284" s="61" t="s">
        <v>613</v>
      </c>
    </row>
    <row r="285" spans="1:13" s="46" customFormat="1" ht="35.25" customHeight="1" x14ac:dyDescent="0.25">
      <c r="A285" s="182" t="s">
        <v>40</v>
      </c>
      <c r="B285" s="188" t="s">
        <v>356</v>
      </c>
      <c r="C285" s="188" t="s">
        <v>273</v>
      </c>
      <c r="D285" s="33" t="s">
        <v>615</v>
      </c>
      <c r="E285" s="112">
        <f>E286+E287+E288</f>
        <v>6000</v>
      </c>
      <c r="F285" s="112">
        <f t="shared" ref="F285:L285" si="101">F286+F287+F288</f>
        <v>0</v>
      </c>
      <c r="G285" s="112">
        <f t="shared" si="101"/>
        <v>5400</v>
      </c>
      <c r="H285" s="112">
        <f t="shared" si="101"/>
        <v>0</v>
      </c>
      <c r="I285" s="112">
        <f t="shared" si="101"/>
        <v>600</v>
      </c>
      <c r="J285" s="112">
        <f t="shared" si="101"/>
        <v>0</v>
      </c>
      <c r="K285" s="112">
        <f t="shared" si="101"/>
        <v>0</v>
      </c>
      <c r="L285" s="112">
        <f t="shared" si="101"/>
        <v>0</v>
      </c>
      <c r="M285" s="61"/>
    </row>
    <row r="286" spans="1:13" s="46" customFormat="1" ht="27" customHeight="1" x14ac:dyDescent="0.25">
      <c r="A286" s="183"/>
      <c r="B286" s="189"/>
      <c r="C286" s="189"/>
      <c r="D286" s="75" t="s">
        <v>15</v>
      </c>
      <c r="E286" s="77">
        <v>0</v>
      </c>
      <c r="F286" s="77">
        <v>0</v>
      </c>
      <c r="G286" s="77">
        <v>0</v>
      </c>
      <c r="H286" s="77">
        <v>0</v>
      </c>
      <c r="I286" s="77">
        <v>0</v>
      </c>
      <c r="J286" s="77">
        <v>0</v>
      </c>
      <c r="K286" s="77">
        <v>0</v>
      </c>
      <c r="L286" s="77">
        <v>0</v>
      </c>
      <c r="M286" s="61"/>
    </row>
    <row r="287" spans="1:13" s="46" customFormat="1" ht="50.25" customHeight="1" x14ac:dyDescent="0.25">
      <c r="A287" s="183"/>
      <c r="B287" s="189"/>
      <c r="C287" s="189"/>
      <c r="D287" s="35" t="s">
        <v>12</v>
      </c>
      <c r="E287" s="77">
        <f>+G287+I287</f>
        <v>6000</v>
      </c>
      <c r="F287" s="77">
        <v>0</v>
      </c>
      <c r="G287" s="77">
        <v>5400</v>
      </c>
      <c r="H287" s="114">
        <v>0</v>
      </c>
      <c r="I287" s="77">
        <v>600</v>
      </c>
      <c r="J287" s="77">
        <v>0</v>
      </c>
      <c r="K287" s="77">
        <v>0</v>
      </c>
      <c r="L287" s="77">
        <v>0</v>
      </c>
      <c r="M287" s="61" t="s">
        <v>450</v>
      </c>
    </row>
    <row r="288" spans="1:13" s="46" customFormat="1" ht="50.25" customHeight="1" x14ac:dyDescent="0.25">
      <c r="A288" s="184"/>
      <c r="B288" s="189"/>
      <c r="C288" s="189"/>
      <c r="D288" s="35" t="s">
        <v>316</v>
      </c>
      <c r="E288" s="77">
        <v>0</v>
      </c>
      <c r="F288" s="77">
        <v>0</v>
      </c>
      <c r="G288" s="77">
        <v>0</v>
      </c>
      <c r="H288" s="114">
        <v>0</v>
      </c>
      <c r="I288" s="77">
        <v>0</v>
      </c>
      <c r="J288" s="77">
        <v>0</v>
      </c>
      <c r="K288" s="77">
        <v>0</v>
      </c>
      <c r="L288" s="77">
        <v>0</v>
      </c>
      <c r="M288" s="61" t="s">
        <v>450</v>
      </c>
    </row>
    <row r="289" spans="1:17" s="46" customFormat="1" ht="21.75" customHeight="1" x14ac:dyDescent="0.25">
      <c r="A289" s="182" t="s">
        <v>43</v>
      </c>
      <c r="B289" s="188" t="s">
        <v>357</v>
      </c>
      <c r="C289" s="188" t="s">
        <v>273</v>
      </c>
      <c r="D289" s="33" t="s">
        <v>609</v>
      </c>
      <c r="E289" s="112">
        <f>E290+E291+E292</f>
        <v>700</v>
      </c>
      <c r="F289" s="112">
        <f t="shared" ref="F289" si="102">F290+F291+F292</f>
        <v>0</v>
      </c>
      <c r="G289" s="112">
        <f t="shared" ref="G289" si="103">G290+G291+G292</f>
        <v>560</v>
      </c>
      <c r="H289" s="112">
        <f t="shared" ref="H289" si="104">H290+H291+H292</f>
        <v>0</v>
      </c>
      <c r="I289" s="112">
        <f t="shared" ref="I289" si="105">I290+I291+I292</f>
        <v>140</v>
      </c>
      <c r="J289" s="112">
        <f t="shared" ref="J289" si="106">J290+J291+J292</f>
        <v>0</v>
      </c>
      <c r="K289" s="112">
        <f t="shared" ref="K289" si="107">K290+K291+K292</f>
        <v>0</v>
      </c>
      <c r="L289" s="112">
        <f t="shared" ref="L289" si="108">L290+L291+L292</f>
        <v>0</v>
      </c>
      <c r="M289" s="61"/>
    </row>
    <row r="290" spans="1:17" s="46" customFormat="1" ht="21.75" customHeight="1" x14ac:dyDescent="0.25">
      <c r="A290" s="183"/>
      <c r="B290" s="189"/>
      <c r="C290" s="189"/>
      <c r="D290" s="75" t="s">
        <v>15</v>
      </c>
      <c r="E290" s="77">
        <v>0</v>
      </c>
      <c r="F290" s="77">
        <f>+H290+J290</f>
        <v>0</v>
      </c>
      <c r="G290" s="77">
        <v>0</v>
      </c>
      <c r="H290" s="77">
        <v>0</v>
      </c>
      <c r="I290" s="77">
        <v>0</v>
      </c>
      <c r="J290" s="77">
        <v>0</v>
      </c>
      <c r="K290" s="77">
        <v>0</v>
      </c>
      <c r="L290" s="77">
        <v>0</v>
      </c>
      <c r="M290" s="61"/>
    </row>
    <row r="291" spans="1:17" s="46" customFormat="1" ht="57" customHeight="1" x14ac:dyDescent="0.25">
      <c r="A291" s="183"/>
      <c r="B291" s="189"/>
      <c r="C291" s="189"/>
      <c r="D291" s="35" t="s">
        <v>12</v>
      </c>
      <c r="E291" s="77">
        <f>+G291+I291+K291</f>
        <v>700</v>
      </c>
      <c r="F291" s="77">
        <f>+H291+J291+L291</f>
        <v>0</v>
      </c>
      <c r="G291" s="77">
        <v>560</v>
      </c>
      <c r="H291" s="114">
        <v>0</v>
      </c>
      <c r="I291" s="77">
        <v>140</v>
      </c>
      <c r="J291" s="77">
        <v>0</v>
      </c>
      <c r="K291" s="77">
        <v>0</v>
      </c>
      <c r="L291" s="77">
        <v>0</v>
      </c>
      <c r="M291" s="61" t="s">
        <v>450</v>
      </c>
    </row>
    <row r="292" spans="1:17" s="46" customFormat="1" ht="29.25" customHeight="1" x14ac:dyDescent="0.25">
      <c r="A292" s="184"/>
      <c r="B292" s="189"/>
      <c r="C292" s="189"/>
      <c r="D292" s="35" t="s">
        <v>316</v>
      </c>
      <c r="E292" s="77">
        <v>0</v>
      </c>
      <c r="F292" s="77">
        <v>0</v>
      </c>
      <c r="G292" s="77">
        <v>0</v>
      </c>
      <c r="H292" s="114">
        <v>0</v>
      </c>
      <c r="I292" s="77">
        <v>0</v>
      </c>
      <c r="J292" s="77">
        <v>0</v>
      </c>
      <c r="K292" s="77">
        <v>0</v>
      </c>
      <c r="L292" s="77">
        <v>0</v>
      </c>
      <c r="M292" s="61"/>
    </row>
    <row r="293" spans="1:17" s="46" customFormat="1" ht="43.5" customHeight="1" x14ac:dyDescent="0.25">
      <c r="A293" s="182"/>
      <c r="B293" s="286" t="s">
        <v>614</v>
      </c>
      <c r="C293" s="188"/>
      <c r="D293" s="33" t="s">
        <v>514</v>
      </c>
      <c r="E293" s="112">
        <f>E257+E273+E285+E289</f>
        <v>70437.7</v>
      </c>
      <c r="F293" s="112">
        <f t="shared" ref="F293:L293" si="109">F257+F273+F285+F289</f>
        <v>33615.25</v>
      </c>
      <c r="G293" s="112">
        <f t="shared" si="109"/>
        <v>49684.3</v>
      </c>
      <c r="H293" s="112">
        <f t="shared" si="109"/>
        <v>18819</v>
      </c>
      <c r="I293" s="112">
        <f t="shared" si="109"/>
        <v>9384.2000000000007</v>
      </c>
      <c r="J293" s="112">
        <f t="shared" si="109"/>
        <v>3427</v>
      </c>
      <c r="K293" s="112">
        <f t="shared" si="109"/>
        <v>11369.25</v>
      </c>
      <c r="L293" s="112">
        <f t="shared" si="109"/>
        <v>11369.25</v>
      </c>
      <c r="M293" s="61"/>
    </row>
    <row r="294" spans="1:17" s="46" customFormat="1" ht="28.5" customHeight="1" x14ac:dyDescent="0.25">
      <c r="A294" s="183"/>
      <c r="B294" s="287"/>
      <c r="C294" s="189"/>
      <c r="D294" s="115" t="s">
        <v>15</v>
      </c>
      <c r="E294" s="112">
        <f t="shared" ref="E294:L296" si="110">E258+E274+E286+E290</f>
        <v>19282.5</v>
      </c>
      <c r="F294" s="112">
        <f t="shared" si="110"/>
        <v>14323.7</v>
      </c>
      <c r="G294" s="112">
        <f t="shared" si="110"/>
        <v>14908.8</v>
      </c>
      <c r="H294" s="112">
        <f t="shared" si="110"/>
        <v>11320</v>
      </c>
      <c r="I294" s="112">
        <f t="shared" si="110"/>
        <v>2840.8</v>
      </c>
      <c r="J294" s="112">
        <f t="shared" si="110"/>
        <v>1470.8</v>
      </c>
      <c r="K294" s="112">
        <f t="shared" si="110"/>
        <v>1532.9</v>
      </c>
      <c r="L294" s="112">
        <f t="shared" si="110"/>
        <v>1532.9</v>
      </c>
      <c r="M294" s="61"/>
    </row>
    <row r="295" spans="1:17" s="46" customFormat="1" ht="24.75" customHeight="1" x14ac:dyDescent="0.25">
      <c r="A295" s="183"/>
      <c r="B295" s="287"/>
      <c r="C295" s="189"/>
      <c r="D295" s="33" t="s">
        <v>12</v>
      </c>
      <c r="E295" s="112">
        <f t="shared" si="110"/>
        <v>39500</v>
      </c>
      <c r="F295" s="112">
        <f t="shared" si="110"/>
        <v>7455.8</v>
      </c>
      <c r="G295" s="112">
        <f t="shared" si="110"/>
        <v>34010</v>
      </c>
      <c r="H295" s="112">
        <f t="shared" si="110"/>
        <v>6733.5</v>
      </c>
      <c r="I295" s="112">
        <f t="shared" si="110"/>
        <v>5490</v>
      </c>
      <c r="J295" s="112">
        <f t="shared" si="110"/>
        <v>722.3</v>
      </c>
      <c r="K295" s="112">
        <f t="shared" si="110"/>
        <v>0</v>
      </c>
      <c r="L295" s="112">
        <f t="shared" si="110"/>
        <v>0</v>
      </c>
      <c r="M295" s="61"/>
    </row>
    <row r="296" spans="1:17" s="46" customFormat="1" ht="27" customHeight="1" x14ac:dyDescent="0.25">
      <c r="A296" s="184"/>
      <c r="B296" s="287"/>
      <c r="C296" s="189"/>
      <c r="D296" s="33" t="s">
        <v>316</v>
      </c>
      <c r="E296" s="112">
        <f t="shared" si="110"/>
        <v>11655.2</v>
      </c>
      <c r="F296" s="112">
        <f t="shared" si="110"/>
        <v>11835.75</v>
      </c>
      <c r="G296" s="112">
        <f t="shared" si="110"/>
        <v>765.5</v>
      </c>
      <c r="H296" s="112">
        <f t="shared" si="110"/>
        <v>765.5</v>
      </c>
      <c r="I296" s="112">
        <f t="shared" si="110"/>
        <v>1053.4000000000001</v>
      </c>
      <c r="J296" s="112">
        <f t="shared" si="110"/>
        <v>1233.8999999999999</v>
      </c>
      <c r="K296" s="112">
        <f t="shared" si="110"/>
        <v>9836.35</v>
      </c>
      <c r="L296" s="112">
        <f t="shared" si="110"/>
        <v>9836.35</v>
      </c>
      <c r="M296" s="61"/>
    </row>
    <row r="297" spans="1:17" s="46" customFormat="1" ht="18.75" customHeight="1" x14ac:dyDescent="0.25">
      <c r="A297" s="304" t="s">
        <v>358</v>
      </c>
      <c r="B297" s="305"/>
      <c r="C297" s="305"/>
      <c r="D297" s="305"/>
      <c r="E297" s="305"/>
      <c r="F297" s="305"/>
      <c r="G297" s="305"/>
      <c r="H297" s="305"/>
      <c r="I297" s="305"/>
      <c r="J297" s="305"/>
      <c r="K297" s="305"/>
      <c r="L297" s="305"/>
      <c r="M297" s="306"/>
    </row>
    <row r="298" spans="1:17" ht="23.25" customHeight="1" x14ac:dyDescent="0.25">
      <c r="A298" s="301" t="s">
        <v>34</v>
      </c>
      <c r="B298" s="179" t="s">
        <v>359</v>
      </c>
      <c r="C298" s="298"/>
      <c r="D298" s="33" t="s">
        <v>603</v>
      </c>
      <c r="E298" s="116">
        <f>E302+E306+E310</f>
        <v>34647</v>
      </c>
      <c r="F298" s="116">
        <f t="shared" ref="F298:L298" si="111">F302+F306+F310</f>
        <v>21434.9</v>
      </c>
      <c r="G298" s="116">
        <f t="shared" si="111"/>
        <v>23586.2</v>
      </c>
      <c r="H298" s="117">
        <f t="shared" si="111"/>
        <v>12751.19</v>
      </c>
      <c r="I298" s="116">
        <f t="shared" si="111"/>
        <v>11060.8</v>
      </c>
      <c r="J298" s="117">
        <f t="shared" si="111"/>
        <v>8683.61</v>
      </c>
      <c r="K298" s="118">
        <f t="shared" si="111"/>
        <v>0</v>
      </c>
      <c r="L298" s="118">
        <f t="shared" si="111"/>
        <v>0</v>
      </c>
      <c r="M298" s="119"/>
      <c r="N298" s="46"/>
      <c r="O298" s="46"/>
      <c r="P298" s="46"/>
      <c r="Q298" s="46"/>
    </row>
    <row r="299" spans="1:17" ht="48" customHeight="1" x14ac:dyDescent="0.25">
      <c r="A299" s="302"/>
      <c r="B299" s="180"/>
      <c r="C299" s="299"/>
      <c r="D299" s="75" t="s">
        <v>15</v>
      </c>
      <c r="E299" s="116">
        <f t="shared" ref="E299:L301" si="112">E303+E307+E311</f>
        <v>14482.8</v>
      </c>
      <c r="F299" s="116">
        <f t="shared" si="112"/>
        <v>11968.8</v>
      </c>
      <c r="G299" s="116">
        <f t="shared" si="112"/>
        <v>11586.2</v>
      </c>
      <c r="H299" s="116">
        <f t="shared" si="112"/>
        <v>9053.6</v>
      </c>
      <c r="I299" s="116">
        <f t="shared" si="112"/>
        <v>2896.6</v>
      </c>
      <c r="J299" s="116">
        <f t="shared" si="112"/>
        <v>2915.1</v>
      </c>
      <c r="K299" s="116">
        <f t="shared" si="112"/>
        <v>0</v>
      </c>
      <c r="L299" s="116">
        <f t="shared" si="112"/>
        <v>0</v>
      </c>
      <c r="M299" s="119"/>
      <c r="N299" s="46"/>
      <c r="O299" s="46"/>
      <c r="P299" s="46"/>
      <c r="Q299" s="46"/>
    </row>
    <row r="300" spans="1:17" s="46" customFormat="1" ht="31.5" customHeight="1" x14ac:dyDescent="0.25">
      <c r="A300" s="302"/>
      <c r="B300" s="180"/>
      <c r="C300" s="299"/>
      <c r="D300" s="35" t="s">
        <v>12</v>
      </c>
      <c r="E300" s="116">
        <f t="shared" si="112"/>
        <v>15320</v>
      </c>
      <c r="F300" s="116">
        <f t="shared" si="112"/>
        <v>4622</v>
      </c>
      <c r="G300" s="116">
        <f t="shared" si="112"/>
        <v>12000</v>
      </c>
      <c r="H300" s="116">
        <f t="shared" si="112"/>
        <v>3697.59</v>
      </c>
      <c r="I300" s="116">
        <f t="shared" si="112"/>
        <v>3320</v>
      </c>
      <c r="J300" s="116">
        <f t="shared" si="112"/>
        <v>924.41</v>
      </c>
      <c r="K300" s="116">
        <f t="shared" si="112"/>
        <v>0</v>
      </c>
      <c r="L300" s="116">
        <f t="shared" si="112"/>
        <v>0</v>
      </c>
      <c r="M300" s="119"/>
    </row>
    <row r="301" spans="1:17" ht="31.5" customHeight="1" x14ac:dyDescent="0.25">
      <c r="A301" s="302"/>
      <c r="B301" s="180"/>
      <c r="C301" s="300"/>
      <c r="D301" s="35" t="s">
        <v>316</v>
      </c>
      <c r="E301" s="116">
        <f t="shared" si="112"/>
        <v>4844.2</v>
      </c>
      <c r="F301" s="116">
        <f t="shared" si="112"/>
        <v>4844.1000000000004</v>
      </c>
      <c r="G301" s="116">
        <f t="shared" si="112"/>
        <v>0</v>
      </c>
      <c r="H301" s="116">
        <f t="shared" si="112"/>
        <v>0</v>
      </c>
      <c r="I301" s="116">
        <f t="shared" si="112"/>
        <v>4844.2</v>
      </c>
      <c r="J301" s="116">
        <f t="shared" si="112"/>
        <v>4844.1000000000004</v>
      </c>
      <c r="K301" s="116">
        <f t="shared" si="112"/>
        <v>0</v>
      </c>
      <c r="L301" s="116">
        <f t="shared" si="112"/>
        <v>0</v>
      </c>
      <c r="M301" s="119"/>
      <c r="N301" s="46"/>
      <c r="O301" s="46"/>
      <c r="P301" s="46"/>
      <c r="Q301" s="46"/>
    </row>
    <row r="302" spans="1:17" s="46" customFormat="1" ht="27.75" customHeight="1" x14ac:dyDescent="0.25">
      <c r="A302" s="302"/>
      <c r="B302" s="180"/>
      <c r="C302" s="188" t="s">
        <v>273</v>
      </c>
      <c r="D302" s="33" t="s">
        <v>19</v>
      </c>
      <c r="E302" s="73">
        <f>E303+E304+E305</f>
        <v>34327</v>
      </c>
      <c r="F302" s="73">
        <f t="shared" ref="F302:L302" si="113">F303+F304+F305</f>
        <v>21434.9</v>
      </c>
      <c r="G302" s="73">
        <f t="shared" si="113"/>
        <v>23586.2</v>
      </c>
      <c r="H302" s="73">
        <f t="shared" si="113"/>
        <v>12751.19</v>
      </c>
      <c r="I302" s="73">
        <f t="shared" si="113"/>
        <v>10740.8</v>
      </c>
      <c r="J302" s="73">
        <f t="shared" si="113"/>
        <v>8683.61</v>
      </c>
      <c r="K302" s="73">
        <f t="shared" si="113"/>
        <v>0</v>
      </c>
      <c r="L302" s="73">
        <f t="shared" si="113"/>
        <v>0</v>
      </c>
      <c r="M302" s="119"/>
    </row>
    <row r="303" spans="1:17" s="46" customFormat="1" ht="179.25" customHeight="1" x14ac:dyDescent="0.25">
      <c r="A303" s="302"/>
      <c r="B303" s="180"/>
      <c r="C303" s="189"/>
      <c r="D303" s="75" t="s">
        <v>15</v>
      </c>
      <c r="E303" s="108">
        <v>14482.8</v>
      </c>
      <c r="F303" s="108">
        <v>11968.8</v>
      </c>
      <c r="G303" s="108">
        <v>11586.2</v>
      </c>
      <c r="H303" s="108">
        <v>9053.6</v>
      </c>
      <c r="I303" s="108">
        <v>2896.6</v>
      </c>
      <c r="J303" s="108">
        <v>2915.1</v>
      </c>
      <c r="K303" s="108">
        <v>0</v>
      </c>
      <c r="L303" s="108">
        <v>0</v>
      </c>
      <c r="M303" s="96" t="s">
        <v>360</v>
      </c>
    </row>
    <row r="304" spans="1:17" s="46" customFormat="1" ht="66" customHeight="1" x14ac:dyDescent="0.25">
      <c r="A304" s="302"/>
      <c r="B304" s="180"/>
      <c r="C304" s="189"/>
      <c r="D304" s="35" t="s">
        <v>12</v>
      </c>
      <c r="E304" s="58">
        <v>15000</v>
      </c>
      <c r="F304" s="58">
        <v>4622</v>
      </c>
      <c r="G304" s="58">
        <v>12000</v>
      </c>
      <c r="H304" s="58">
        <v>3697.59</v>
      </c>
      <c r="I304" s="58">
        <v>3000</v>
      </c>
      <c r="J304" s="58">
        <v>924.41</v>
      </c>
      <c r="K304" s="58">
        <v>0</v>
      </c>
      <c r="L304" s="120">
        <v>0</v>
      </c>
      <c r="M304" s="121" t="s">
        <v>361</v>
      </c>
    </row>
    <row r="305" spans="1:13" s="46" customFormat="1" ht="41.25" customHeight="1" x14ac:dyDescent="0.25">
      <c r="A305" s="302"/>
      <c r="B305" s="180"/>
      <c r="C305" s="189"/>
      <c r="D305" s="35" t="s">
        <v>316</v>
      </c>
      <c r="E305" s="58">
        <v>4844.2</v>
      </c>
      <c r="F305" s="58">
        <v>4844.1000000000004</v>
      </c>
      <c r="G305" s="58">
        <v>0</v>
      </c>
      <c r="H305" s="58">
        <v>0</v>
      </c>
      <c r="I305" s="58">
        <v>4844.2</v>
      </c>
      <c r="J305" s="58">
        <v>4844.1000000000004</v>
      </c>
      <c r="K305" s="58">
        <v>0</v>
      </c>
      <c r="L305" s="120">
        <v>0</v>
      </c>
      <c r="M305" s="96" t="s">
        <v>602</v>
      </c>
    </row>
    <row r="306" spans="1:13" s="46" customFormat="1" ht="30" customHeight="1" x14ac:dyDescent="0.25">
      <c r="A306" s="302"/>
      <c r="B306" s="180"/>
      <c r="C306" s="197" t="s">
        <v>323</v>
      </c>
      <c r="D306" s="33" t="s">
        <v>19</v>
      </c>
      <c r="E306" s="33">
        <f>E307+E308+E309</f>
        <v>300</v>
      </c>
      <c r="F306" s="33">
        <f t="shared" ref="F306" si="114">F307+F308+F309</f>
        <v>0</v>
      </c>
      <c r="G306" s="33">
        <f t="shared" ref="G306" si="115">G307+G308+G309</f>
        <v>0</v>
      </c>
      <c r="H306" s="33">
        <f t="shared" ref="H306" si="116">H307+H308+H309</f>
        <v>0</v>
      </c>
      <c r="I306" s="33">
        <f t="shared" ref="I306" si="117">I307+I308+I309</f>
        <v>300</v>
      </c>
      <c r="J306" s="33">
        <f t="shared" ref="J306" si="118">J307+J308+J309</f>
        <v>0</v>
      </c>
      <c r="K306" s="33">
        <f t="shared" ref="K306" si="119">K307+K308+K309</f>
        <v>0</v>
      </c>
      <c r="L306" s="33">
        <f t="shared" ref="L306" si="120">L307+L308+L309</f>
        <v>0</v>
      </c>
      <c r="M306" s="73"/>
    </row>
    <row r="307" spans="1:13" s="46" customFormat="1" ht="24.75" customHeight="1" x14ac:dyDescent="0.25">
      <c r="A307" s="302"/>
      <c r="B307" s="180"/>
      <c r="C307" s="198"/>
      <c r="D307" s="75" t="s">
        <v>15</v>
      </c>
      <c r="E307" s="56">
        <v>0</v>
      </c>
      <c r="F307" s="56">
        <v>0</v>
      </c>
      <c r="G307" s="56">
        <v>0</v>
      </c>
      <c r="H307" s="56">
        <v>0</v>
      </c>
      <c r="I307" s="56">
        <v>0</v>
      </c>
      <c r="J307" s="56">
        <v>0</v>
      </c>
      <c r="K307" s="56">
        <v>0</v>
      </c>
      <c r="L307" s="56">
        <v>0</v>
      </c>
      <c r="M307" s="56"/>
    </row>
    <row r="308" spans="1:13" s="46" customFormat="1" ht="69" customHeight="1" x14ac:dyDescent="0.25">
      <c r="A308" s="302"/>
      <c r="B308" s="180"/>
      <c r="C308" s="198"/>
      <c r="D308" s="35" t="s">
        <v>12</v>
      </c>
      <c r="E308" s="56">
        <v>300</v>
      </c>
      <c r="F308" s="56">
        <v>0</v>
      </c>
      <c r="G308" s="56">
        <v>0</v>
      </c>
      <c r="H308" s="56">
        <v>0</v>
      </c>
      <c r="I308" s="56">
        <v>300</v>
      </c>
      <c r="J308" s="56">
        <v>0</v>
      </c>
      <c r="K308" s="56">
        <v>0</v>
      </c>
      <c r="L308" s="56">
        <v>0</v>
      </c>
      <c r="M308" s="56" t="s">
        <v>362</v>
      </c>
    </row>
    <row r="309" spans="1:13" s="46" customFormat="1" ht="30.75" customHeight="1" x14ac:dyDescent="0.25">
      <c r="A309" s="302"/>
      <c r="B309" s="180"/>
      <c r="C309" s="199"/>
      <c r="D309" s="35" t="s">
        <v>316</v>
      </c>
      <c r="E309" s="56">
        <v>0</v>
      </c>
      <c r="F309" s="56">
        <v>0</v>
      </c>
      <c r="G309" s="56">
        <v>0</v>
      </c>
      <c r="H309" s="56">
        <v>0</v>
      </c>
      <c r="I309" s="56">
        <v>0</v>
      </c>
      <c r="J309" s="56">
        <v>0</v>
      </c>
      <c r="K309" s="56">
        <v>0</v>
      </c>
      <c r="L309" s="56">
        <v>0</v>
      </c>
      <c r="M309" s="56"/>
    </row>
    <row r="310" spans="1:13" s="46" customFormat="1" ht="30.75" customHeight="1" x14ac:dyDescent="0.25">
      <c r="A310" s="302"/>
      <c r="B310" s="180"/>
      <c r="C310" s="197" t="s">
        <v>350</v>
      </c>
      <c r="D310" s="33" t="s">
        <v>19</v>
      </c>
      <c r="E310" s="33">
        <f>E311+E312+E313</f>
        <v>20</v>
      </c>
      <c r="F310" s="33">
        <f t="shared" ref="F310:L310" si="121">F311+F312+F313</f>
        <v>0</v>
      </c>
      <c r="G310" s="33">
        <f t="shared" si="121"/>
        <v>0</v>
      </c>
      <c r="H310" s="33">
        <f t="shared" si="121"/>
        <v>0</v>
      </c>
      <c r="I310" s="33">
        <f t="shared" si="121"/>
        <v>20</v>
      </c>
      <c r="J310" s="33">
        <f t="shared" si="121"/>
        <v>0</v>
      </c>
      <c r="K310" s="33">
        <f t="shared" si="121"/>
        <v>0</v>
      </c>
      <c r="L310" s="33">
        <f t="shared" si="121"/>
        <v>0</v>
      </c>
      <c r="M310" s="73"/>
    </row>
    <row r="311" spans="1:13" s="46" customFormat="1" ht="30.75" customHeight="1" x14ac:dyDescent="0.25">
      <c r="A311" s="302"/>
      <c r="B311" s="180"/>
      <c r="C311" s="198"/>
      <c r="D311" s="75" t="s">
        <v>15</v>
      </c>
      <c r="E311" s="56">
        <v>0</v>
      </c>
      <c r="F311" s="56">
        <v>0</v>
      </c>
      <c r="G311" s="56">
        <v>0</v>
      </c>
      <c r="H311" s="56">
        <v>0</v>
      </c>
      <c r="I311" s="56">
        <v>0</v>
      </c>
      <c r="J311" s="56">
        <v>0</v>
      </c>
      <c r="K311" s="56">
        <v>0</v>
      </c>
      <c r="L311" s="56">
        <v>0</v>
      </c>
      <c r="M311" s="56"/>
    </row>
    <row r="312" spans="1:13" s="46" customFormat="1" ht="30.75" customHeight="1" x14ac:dyDescent="0.25">
      <c r="A312" s="302"/>
      <c r="B312" s="180"/>
      <c r="C312" s="198"/>
      <c r="D312" s="35" t="s">
        <v>12</v>
      </c>
      <c r="E312" s="56">
        <v>20</v>
      </c>
      <c r="F312" s="56">
        <v>0</v>
      </c>
      <c r="G312" s="56">
        <v>0</v>
      </c>
      <c r="H312" s="56">
        <v>0</v>
      </c>
      <c r="I312" s="56">
        <v>20</v>
      </c>
      <c r="J312" s="56">
        <v>0</v>
      </c>
      <c r="K312" s="56">
        <v>0</v>
      </c>
      <c r="L312" s="56">
        <v>0</v>
      </c>
      <c r="M312" s="56"/>
    </row>
    <row r="313" spans="1:13" s="46" customFormat="1" ht="30.75" customHeight="1" x14ac:dyDescent="0.25">
      <c r="A313" s="303"/>
      <c r="B313" s="181"/>
      <c r="C313" s="199"/>
      <c r="D313" s="35" t="s">
        <v>316</v>
      </c>
      <c r="E313" s="56">
        <v>0</v>
      </c>
      <c r="F313" s="56">
        <v>0</v>
      </c>
      <c r="G313" s="56">
        <v>0</v>
      </c>
      <c r="H313" s="56">
        <v>0</v>
      </c>
      <c r="I313" s="56">
        <v>0</v>
      </c>
      <c r="J313" s="56">
        <v>0</v>
      </c>
      <c r="K313" s="56">
        <v>0</v>
      </c>
      <c r="L313" s="56">
        <v>0</v>
      </c>
      <c r="M313" s="56"/>
    </row>
    <row r="314" spans="1:13" s="46" customFormat="1" ht="30.75" customHeight="1" x14ac:dyDescent="0.25">
      <c r="A314" s="182" t="s">
        <v>37</v>
      </c>
      <c r="B314" s="179" t="s">
        <v>363</v>
      </c>
      <c r="C314" s="111"/>
      <c r="D314" s="33" t="s">
        <v>608</v>
      </c>
      <c r="E314" s="122">
        <f>E318+E322+E326</f>
        <v>393.5</v>
      </c>
      <c r="F314" s="122">
        <f t="shared" ref="F314:L314" si="122">F318+F322+F326</f>
        <v>655.5</v>
      </c>
      <c r="G314" s="123">
        <f t="shared" si="122"/>
        <v>315</v>
      </c>
      <c r="H314" s="122">
        <f t="shared" si="122"/>
        <v>60.7</v>
      </c>
      <c r="I314" s="122">
        <f t="shared" si="122"/>
        <v>78.5</v>
      </c>
      <c r="J314" s="122">
        <f t="shared" si="122"/>
        <v>594.79999999999995</v>
      </c>
      <c r="K314" s="123">
        <f t="shared" si="122"/>
        <v>0</v>
      </c>
      <c r="L314" s="123">
        <f t="shared" si="122"/>
        <v>0</v>
      </c>
      <c r="M314" s="56"/>
    </row>
    <row r="315" spans="1:13" s="46" customFormat="1" ht="21.75" customHeight="1" x14ac:dyDescent="0.25">
      <c r="A315" s="183"/>
      <c r="B315" s="180"/>
      <c r="C315" s="111"/>
      <c r="D315" s="75" t="s">
        <v>15</v>
      </c>
      <c r="E315" s="123">
        <f t="shared" ref="E315:L317" si="123">E319+E323+E327</f>
        <v>20</v>
      </c>
      <c r="F315" s="122">
        <f t="shared" si="123"/>
        <v>20</v>
      </c>
      <c r="G315" s="123">
        <f t="shared" si="123"/>
        <v>0</v>
      </c>
      <c r="H315" s="123">
        <f t="shared" si="123"/>
        <v>0</v>
      </c>
      <c r="I315" s="123">
        <f t="shared" si="123"/>
        <v>20</v>
      </c>
      <c r="J315" s="123">
        <f t="shared" si="123"/>
        <v>20</v>
      </c>
      <c r="K315" s="123">
        <f t="shared" si="123"/>
        <v>0</v>
      </c>
      <c r="L315" s="123">
        <f t="shared" si="123"/>
        <v>0</v>
      </c>
      <c r="M315" s="56"/>
    </row>
    <row r="316" spans="1:13" s="46" customFormat="1" ht="36.75" customHeight="1" x14ac:dyDescent="0.25">
      <c r="A316" s="183"/>
      <c r="B316" s="180"/>
      <c r="C316" s="111"/>
      <c r="D316" s="35" t="s">
        <v>12</v>
      </c>
      <c r="E316" s="123">
        <f t="shared" si="123"/>
        <v>370</v>
      </c>
      <c r="F316" s="122">
        <f t="shared" si="123"/>
        <v>571.29999999999995</v>
      </c>
      <c r="G316" s="123">
        <f t="shared" si="123"/>
        <v>315</v>
      </c>
      <c r="H316" s="123">
        <f t="shared" si="123"/>
        <v>0</v>
      </c>
      <c r="I316" s="122">
        <f t="shared" si="123"/>
        <v>55</v>
      </c>
      <c r="J316" s="122">
        <f t="shared" si="123"/>
        <v>571.29999999999995</v>
      </c>
      <c r="K316" s="123">
        <f t="shared" si="123"/>
        <v>0</v>
      </c>
      <c r="L316" s="123">
        <f t="shared" si="123"/>
        <v>0</v>
      </c>
      <c r="M316" s="56"/>
    </row>
    <row r="317" spans="1:13" s="46" customFormat="1" ht="31.5" customHeight="1" x14ac:dyDescent="0.25">
      <c r="A317" s="183"/>
      <c r="B317" s="180"/>
      <c r="C317" s="111"/>
      <c r="D317" s="35" t="s">
        <v>316</v>
      </c>
      <c r="E317" s="122">
        <f t="shared" si="123"/>
        <v>3.5</v>
      </c>
      <c r="F317" s="122">
        <f t="shared" si="123"/>
        <v>64.2</v>
      </c>
      <c r="G317" s="123">
        <f t="shared" si="123"/>
        <v>0</v>
      </c>
      <c r="H317" s="122">
        <f t="shared" si="123"/>
        <v>60.7</v>
      </c>
      <c r="I317" s="122">
        <f t="shared" si="123"/>
        <v>3.5</v>
      </c>
      <c r="J317" s="122">
        <f t="shared" si="123"/>
        <v>3.5</v>
      </c>
      <c r="K317" s="123">
        <f t="shared" si="123"/>
        <v>0</v>
      </c>
      <c r="L317" s="123">
        <f t="shared" si="123"/>
        <v>0</v>
      </c>
      <c r="M317" s="56"/>
    </row>
    <row r="318" spans="1:13" s="46" customFormat="1" ht="33" customHeight="1" x14ac:dyDescent="0.25">
      <c r="A318" s="183"/>
      <c r="B318" s="180"/>
      <c r="C318" s="197" t="s">
        <v>273</v>
      </c>
      <c r="D318" s="33" t="s">
        <v>19</v>
      </c>
      <c r="E318" s="79">
        <f>E319+E320+E321</f>
        <v>353.5</v>
      </c>
      <c r="F318" s="79">
        <f t="shared" ref="F318:L318" si="124">F319+F320+F321</f>
        <v>503.5</v>
      </c>
      <c r="G318" s="79">
        <f t="shared" si="124"/>
        <v>315</v>
      </c>
      <c r="H318" s="112">
        <f t="shared" si="124"/>
        <v>0</v>
      </c>
      <c r="I318" s="79">
        <f t="shared" si="124"/>
        <v>38.5</v>
      </c>
      <c r="J318" s="79">
        <f t="shared" si="124"/>
        <v>503.5</v>
      </c>
      <c r="K318" s="112">
        <f t="shared" si="124"/>
        <v>0</v>
      </c>
      <c r="L318" s="112">
        <f t="shared" si="124"/>
        <v>0</v>
      </c>
      <c r="M318" s="56"/>
    </row>
    <row r="319" spans="1:13" s="46" customFormat="1" ht="26.25" customHeight="1" x14ac:dyDescent="0.25">
      <c r="A319" s="183"/>
      <c r="B319" s="180"/>
      <c r="C319" s="198"/>
      <c r="D319" s="75" t="s">
        <v>15</v>
      </c>
      <c r="E319" s="58">
        <f>+G319+I319+K319</f>
        <v>0</v>
      </c>
      <c r="F319" s="58">
        <f>+H319+J319+L319</f>
        <v>0</v>
      </c>
      <c r="G319" s="58">
        <v>0</v>
      </c>
      <c r="H319" s="58">
        <v>0</v>
      </c>
      <c r="I319" s="58">
        <v>0</v>
      </c>
      <c r="J319" s="58">
        <v>0</v>
      </c>
      <c r="K319" s="58">
        <v>0</v>
      </c>
      <c r="L319" s="58">
        <v>0</v>
      </c>
      <c r="M319" s="56"/>
    </row>
    <row r="320" spans="1:13" s="46" customFormat="1" ht="43.5" customHeight="1" x14ac:dyDescent="0.25">
      <c r="A320" s="183"/>
      <c r="B320" s="180"/>
      <c r="C320" s="198"/>
      <c r="D320" s="35" t="s">
        <v>12</v>
      </c>
      <c r="E320" s="58">
        <f>+G320+I320+K320</f>
        <v>350</v>
      </c>
      <c r="F320" s="58">
        <f>+H320+J320+L320</f>
        <v>500</v>
      </c>
      <c r="G320" s="58">
        <v>315</v>
      </c>
      <c r="H320" s="58">
        <v>0</v>
      </c>
      <c r="I320" s="58">
        <v>35</v>
      </c>
      <c r="J320" s="58">
        <v>500</v>
      </c>
      <c r="K320" s="58">
        <v>0</v>
      </c>
      <c r="L320" s="58">
        <v>0</v>
      </c>
      <c r="M320" s="58" t="s">
        <v>364</v>
      </c>
    </row>
    <row r="321" spans="1:13" s="46" customFormat="1" ht="34.5" customHeight="1" x14ac:dyDescent="0.25">
      <c r="A321" s="183"/>
      <c r="B321" s="180"/>
      <c r="C321" s="199"/>
      <c r="D321" s="35" t="s">
        <v>316</v>
      </c>
      <c r="E321" s="58">
        <v>3.5</v>
      </c>
      <c r="F321" s="58">
        <v>3.5</v>
      </c>
      <c r="G321" s="58">
        <v>0</v>
      </c>
      <c r="H321" s="58">
        <v>0</v>
      </c>
      <c r="I321" s="58">
        <v>3.5</v>
      </c>
      <c r="J321" s="58">
        <v>3.5</v>
      </c>
      <c r="K321" s="58">
        <v>0</v>
      </c>
      <c r="L321" s="58">
        <v>0</v>
      </c>
      <c r="M321" s="58"/>
    </row>
    <row r="322" spans="1:13" s="46" customFormat="1" ht="31.5" customHeight="1" x14ac:dyDescent="0.25">
      <c r="A322" s="183"/>
      <c r="B322" s="180"/>
      <c r="C322" s="182" t="s">
        <v>272</v>
      </c>
      <c r="D322" s="33" t="s">
        <v>19</v>
      </c>
      <c r="E322" s="59">
        <f>E325</f>
        <v>0</v>
      </c>
      <c r="F322" s="59">
        <f t="shared" ref="F322:L322" si="125">F325</f>
        <v>60.7</v>
      </c>
      <c r="G322" s="59">
        <f t="shared" si="125"/>
        <v>0</v>
      </c>
      <c r="H322" s="59">
        <f t="shared" si="125"/>
        <v>60.7</v>
      </c>
      <c r="I322" s="59">
        <f t="shared" si="125"/>
        <v>0</v>
      </c>
      <c r="J322" s="59">
        <f t="shared" si="125"/>
        <v>0</v>
      </c>
      <c r="K322" s="59">
        <f t="shared" si="125"/>
        <v>0</v>
      </c>
      <c r="L322" s="59">
        <f t="shared" si="125"/>
        <v>0</v>
      </c>
      <c r="M322" s="58"/>
    </row>
    <row r="323" spans="1:13" s="46" customFormat="1" ht="39.75" customHeight="1" x14ac:dyDescent="0.25">
      <c r="A323" s="183"/>
      <c r="B323" s="180"/>
      <c r="C323" s="183"/>
      <c r="D323" s="75" t="s">
        <v>15</v>
      </c>
      <c r="E323" s="58">
        <v>0</v>
      </c>
      <c r="F323" s="58">
        <v>0</v>
      </c>
      <c r="G323" s="58">
        <v>0</v>
      </c>
      <c r="H323" s="58">
        <v>0</v>
      </c>
      <c r="I323" s="58">
        <v>0</v>
      </c>
      <c r="J323" s="58">
        <v>0</v>
      </c>
      <c r="K323" s="58">
        <v>0</v>
      </c>
      <c r="L323" s="58">
        <v>0</v>
      </c>
      <c r="M323" s="58"/>
    </row>
    <row r="324" spans="1:13" s="46" customFormat="1" ht="29.25" customHeight="1" x14ac:dyDescent="0.25">
      <c r="A324" s="183"/>
      <c r="B324" s="180"/>
      <c r="C324" s="183"/>
      <c r="D324" s="35" t="s">
        <v>12</v>
      </c>
      <c r="E324" s="58">
        <v>0</v>
      </c>
      <c r="F324" s="58">
        <v>0</v>
      </c>
      <c r="G324" s="58">
        <v>0</v>
      </c>
      <c r="H324" s="58">
        <v>0</v>
      </c>
      <c r="I324" s="58">
        <v>0</v>
      </c>
      <c r="J324" s="58">
        <v>0</v>
      </c>
      <c r="K324" s="58">
        <v>0</v>
      </c>
      <c r="L324" s="58">
        <v>0</v>
      </c>
      <c r="M324" s="58"/>
    </row>
    <row r="325" spans="1:13" s="46" customFormat="1" ht="28.5" customHeight="1" x14ac:dyDescent="0.25">
      <c r="A325" s="183"/>
      <c r="B325" s="180"/>
      <c r="C325" s="184"/>
      <c r="D325" s="35" t="s">
        <v>316</v>
      </c>
      <c r="E325" s="58">
        <v>0</v>
      </c>
      <c r="F325" s="58">
        <v>60.7</v>
      </c>
      <c r="G325" s="58">
        <v>0</v>
      </c>
      <c r="H325" s="58">
        <v>60.7</v>
      </c>
      <c r="I325" s="58">
        <v>0</v>
      </c>
      <c r="J325" s="58">
        <v>0</v>
      </c>
      <c r="K325" s="58">
        <v>0</v>
      </c>
      <c r="L325" s="58">
        <v>0</v>
      </c>
      <c r="M325" s="53" t="s">
        <v>498</v>
      </c>
    </row>
    <row r="326" spans="1:13" s="46" customFormat="1" ht="28.5" customHeight="1" x14ac:dyDescent="0.25">
      <c r="A326" s="183"/>
      <c r="B326" s="180"/>
      <c r="C326" s="197" t="s">
        <v>280</v>
      </c>
      <c r="D326" s="33" t="s">
        <v>19</v>
      </c>
      <c r="E326" s="79">
        <f>E327+E328+E329</f>
        <v>40</v>
      </c>
      <c r="F326" s="79">
        <f t="shared" ref="F326:L326" si="126">F327+F328+F329</f>
        <v>91.3</v>
      </c>
      <c r="G326" s="79">
        <f t="shared" si="126"/>
        <v>0</v>
      </c>
      <c r="H326" s="79">
        <f t="shared" si="126"/>
        <v>0</v>
      </c>
      <c r="I326" s="79">
        <f t="shared" si="126"/>
        <v>40</v>
      </c>
      <c r="J326" s="79">
        <f t="shared" si="126"/>
        <v>91.3</v>
      </c>
      <c r="K326" s="112">
        <f t="shared" si="126"/>
        <v>0</v>
      </c>
      <c r="L326" s="112">
        <f t="shared" si="126"/>
        <v>0</v>
      </c>
      <c r="M326" s="58"/>
    </row>
    <row r="327" spans="1:13" s="46" customFormat="1" ht="28.5" customHeight="1" x14ac:dyDescent="0.25">
      <c r="A327" s="183"/>
      <c r="B327" s="180"/>
      <c r="C327" s="198"/>
      <c r="D327" s="75" t="s">
        <v>15</v>
      </c>
      <c r="E327" s="58">
        <f>+G327+I327+K327</f>
        <v>20</v>
      </c>
      <c r="F327" s="58">
        <f>+H327+J327+L327</f>
        <v>20</v>
      </c>
      <c r="G327" s="61">
        <v>0</v>
      </c>
      <c r="H327" s="61">
        <v>0</v>
      </c>
      <c r="I327" s="61">
        <v>20</v>
      </c>
      <c r="J327" s="61">
        <v>20</v>
      </c>
      <c r="K327" s="61">
        <v>0</v>
      </c>
      <c r="L327" s="61">
        <v>0</v>
      </c>
      <c r="M327" s="58" t="s">
        <v>365</v>
      </c>
    </row>
    <row r="328" spans="1:13" s="46" customFormat="1" ht="28.5" customHeight="1" x14ac:dyDescent="0.25">
      <c r="A328" s="183"/>
      <c r="B328" s="180"/>
      <c r="C328" s="198"/>
      <c r="D328" s="35" t="s">
        <v>12</v>
      </c>
      <c r="E328" s="58">
        <f>+G328+I328+K328</f>
        <v>20</v>
      </c>
      <c r="F328" s="58">
        <f>+H328+J328+L328</f>
        <v>71.3</v>
      </c>
      <c r="G328" s="61">
        <v>0</v>
      </c>
      <c r="H328" s="61">
        <v>0</v>
      </c>
      <c r="I328" s="61">
        <v>20</v>
      </c>
      <c r="J328" s="61">
        <v>71.3</v>
      </c>
      <c r="K328" s="61">
        <v>0</v>
      </c>
      <c r="L328" s="61">
        <v>0</v>
      </c>
      <c r="M328" s="58" t="s">
        <v>366</v>
      </c>
    </row>
    <row r="329" spans="1:13" s="46" customFormat="1" ht="28.5" customHeight="1" x14ac:dyDescent="0.25">
      <c r="A329" s="184"/>
      <c r="B329" s="181"/>
      <c r="C329" s="199"/>
      <c r="D329" s="35" t="s">
        <v>316</v>
      </c>
      <c r="E329" s="58">
        <v>0</v>
      </c>
      <c r="F329" s="58">
        <v>0</v>
      </c>
      <c r="G329" s="61">
        <v>0</v>
      </c>
      <c r="H329" s="61">
        <v>0</v>
      </c>
      <c r="I329" s="61">
        <v>0</v>
      </c>
      <c r="J329" s="61">
        <v>0</v>
      </c>
      <c r="K329" s="61">
        <v>0</v>
      </c>
      <c r="L329" s="61">
        <v>0</v>
      </c>
      <c r="M329" s="58"/>
    </row>
    <row r="330" spans="1:13" s="46" customFormat="1" ht="45.75" customHeight="1" x14ac:dyDescent="0.25">
      <c r="A330" s="182" t="s">
        <v>40</v>
      </c>
      <c r="B330" s="179" t="s">
        <v>367</v>
      </c>
      <c r="C330" s="111"/>
      <c r="D330" s="33" t="s">
        <v>606</v>
      </c>
      <c r="E330" s="124">
        <f>E334+E338+E342+E346+E350</f>
        <v>9734.4</v>
      </c>
      <c r="F330" s="124">
        <f t="shared" ref="F330:L330" si="127">F334+F338+F342+F346+F350</f>
        <v>7873.7000000000007</v>
      </c>
      <c r="G330" s="124">
        <f t="shared" si="127"/>
        <v>4800</v>
      </c>
      <c r="H330" s="124">
        <f t="shared" si="127"/>
        <v>2239.3000000000002</v>
      </c>
      <c r="I330" s="124">
        <f t="shared" si="127"/>
        <v>4934.3999999999996</v>
      </c>
      <c r="J330" s="124">
        <f t="shared" si="127"/>
        <v>5634.4000000000005</v>
      </c>
      <c r="K330" s="125">
        <f t="shared" si="127"/>
        <v>0</v>
      </c>
      <c r="L330" s="125">
        <f t="shared" si="127"/>
        <v>0</v>
      </c>
      <c r="M330" s="58"/>
    </row>
    <row r="331" spans="1:13" s="46" customFormat="1" ht="43.5" customHeight="1" x14ac:dyDescent="0.25">
      <c r="A331" s="183"/>
      <c r="B331" s="180"/>
      <c r="C331" s="111"/>
      <c r="D331" s="75" t="s">
        <v>15</v>
      </c>
      <c r="E331" s="114">
        <f t="shared" ref="E331:L333" si="128">E335+E339+E343+E347+E351</f>
        <v>2545</v>
      </c>
      <c r="F331" s="114">
        <f t="shared" si="128"/>
        <v>2577</v>
      </c>
      <c r="G331" s="114">
        <f t="shared" si="128"/>
        <v>2000</v>
      </c>
      <c r="H331" s="114">
        <f t="shared" si="128"/>
        <v>2000</v>
      </c>
      <c r="I331" s="114">
        <f t="shared" si="128"/>
        <v>545</v>
      </c>
      <c r="J331" s="114">
        <f t="shared" si="128"/>
        <v>577</v>
      </c>
      <c r="K331" s="114">
        <f t="shared" si="128"/>
        <v>0</v>
      </c>
      <c r="L331" s="114">
        <f t="shared" si="128"/>
        <v>0</v>
      </c>
      <c r="M331" s="58"/>
    </row>
    <row r="332" spans="1:13" s="46" customFormat="1" ht="43.5" customHeight="1" x14ac:dyDescent="0.25">
      <c r="A332" s="183"/>
      <c r="B332" s="180"/>
      <c r="C332" s="111"/>
      <c r="D332" s="35" t="s">
        <v>12</v>
      </c>
      <c r="E332" s="114">
        <f t="shared" si="128"/>
        <v>3330</v>
      </c>
      <c r="F332" s="126">
        <f t="shared" si="128"/>
        <v>529.5</v>
      </c>
      <c r="G332" s="114">
        <f t="shared" si="128"/>
        <v>2500</v>
      </c>
      <c r="H332" s="114">
        <f t="shared" si="128"/>
        <v>0</v>
      </c>
      <c r="I332" s="114">
        <f t="shared" si="128"/>
        <v>830</v>
      </c>
      <c r="J332" s="126">
        <f t="shared" si="128"/>
        <v>529.5</v>
      </c>
      <c r="K332" s="114">
        <f t="shared" si="128"/>
        <v>0</v>
      </c>
      <c r="L332" s="114">
        <f t="shared" si="128"/>
        <v>0</v>
      </c>
      <c r="M332" s="58"/>
    </row>
    <row r="333" spans="1:13" s="46" customFormat="1" ht="43.5" customHeight="1" x14ac:dyDescent="0.25">
      <c r="A333" s="183"/>
      <c r="B333" s="180"/>
      <c r="C333" s="111"/>
      <c r="D333" s="35" t="s">
        <v>316</v>
      </c>
      <c r="E333" s="126">
        <f t="shared" si="128"/>
        <v>3859.4</v>
      </c>
      <c r="F333" s="126">
        <f t="shared" si="128"/>
        <v>4767.2</v>
      </c>
      <c r="G333" s="126">
        <f t="shared" si="128"/>
        <v>300</v>
      </c>
      <c r="H333" s="126">
        <f t="shared" si="128"/>
        <v>239.3</v>
      </c>
      <c r="I333" s="126">
        <f t="shared" si="128"/>
        <v>3559.4</v>
      </c>
      <c r="J333" s="126">
        <f t="shared" si="128"/>
        <v>4527.8999999999996</v>
      </c>
      <c r="K333" s="114">
        <f t="shared" si="128"/>
        <v>0</v>
      </c>
      <c r="L333" s="114">
        <f t="shared" si="128"/>
        <v>0</v>
      </c>
      <c r="M333" s="58"/>
    </row>
    <row r="334" spans="1:13" s="46" customFormat="1" ht="36" customHeight="1" x14ac:dyDescent="0.25">
      <c r="A334" s="183"/>
      <c r="B334" s="180"/>
      <c r="C334" s="197" t="s">
        <v>273</v>
      </c>
      <c r="D334" s="33" t="s">
        <v>19</v>
      </c>
      <c r="E334" s="79">
        <f>E335+E336+E337</f>
        <v>8619.4</v>
      </c>
      <c r="F334" s="79">
        <f t="shared" ref="F334:L334" si="129">F335+F336+F337</f>
        <v>5530.1</v>
      </c>
      <c r="G334" s="79">
        <f t="shared" si="129"/>
        <v>4200</v>
      </c>
      <c r="H334" s="79">
        <f t="shared" si="129"/>
        <v>1800</v>
      </c>
      <c r="I334" s="79">
        <f t="shared" si="129"/>
        <v>4419.3999999999996</v>
      </c>
      <c r="J334" s="79">
        <f t="shared" si="129"/>
        <v>3730.1</v>
      </c>
      <c r="K334" s="112">
        <f t="shared" si="129"/>
        <v>0</v>
      </c>
      <c r="L334" s="112">
        <f t="shared" si="129"/>
        <v>0</v>
      </c>
      <c r="M334" s="58"/>
    </row>
    <row r="335" spans="1:13" s="46" customFormat="1" ht="45.75" customHeight="1" x14ac:dyDescent="0.25">
      <c r="A335" s="183"/>
      <c r="B335" s="180"/>
      <c r="C335" s="198"/>
      <c r="D335" s="75" t="s">
        <v>15</v>
      </c>
      <c r="E335" s="58">
        <f>+G335+I335+K335</f>
        <v>2160</v>
      </c>
      <c r="F335" s="58">
        <f>+H335+J335+L335</f>
        <v>2160</v>
      </c>
      <c r="G335" s="108">
        <v>1800</v>
      </c>
      <c r="H335" s="108">
        <v>1800</v>
      </c>
      <c r="I335" s="108">
        <v>360</v>
      </c>
      <c r="J335" s="108">
        <v>360</v>
      </c>
      <c r="K335" s="66">
        <v>0</v>
      </c>
      <c r="L335" s="66">
        <v>0</v>
      </c>
      <c r="M335" s="58" t="s">
        <v>368</v>
      </c>
    </row>
    <row r="336" spans="1:13" s="46" customFormat="1" ht="45.75" customHeight="1" x14ac:dyDescent="0.25">
      <c r="A336" s="183"/>
      <c r="B336" s="180"/>
      <c r="C336" s="198"/>
      <c r="D336" s="35" t="s">
        <v>12</v>
      </c>
      <c r="E336" s="58">
        <f>+G336+I336+K336</f>
        <v>3000</v>
      </c>
      <c r="F336" s="58">
        <f>+H336+J336+L336</f>
        <v>0</v>
      </c>
      <c r="G336" s="61">
        <v>2400</v>
      </c>
      <c r="H336" s="61">
        <v>0</v>
      </c>
      <c r="I336" s="61">
        <v>600</v>
      </c>
      <c r="J336" s="61">
        <v>0</v>
      </c>
      <c r="K336" s="61">
        <v>0</v>
      </c>
      <c r="L336" s="61">
        <v>0</v>
      </c>
      <c r="M336" s="58" t="s">
        <v>451</v>
      </c>
    </row>
    <row r="337" spans="1:13" s="46" customFormat="1" ht="45.75" customHeight="1" x14ac:dyDescent="0.25">
      <c r="A337" s="183"/>
      <c r="B337" s="180"/>
      <c r="C337" s="199"/>
      <c r="D337" s="35" t="s">
        <v>316</v>
      </c>
      <c r="E337" s="58">
        <v>3459.4</v>
      </c>
      <c r="F337" s="58">
        <v>3370.1</v>
      </c>
      <c r="G337" s="61">
        <v>0</v>
      </c>
      <c r="H337" s="61">
        <v>0</v>
      </c>
      <c r="I337" s="61">
        <v>3459.4</v>
      </c>
      <c r="J337" s="61">
        <v>3370.1</v>
      </c>
      <c r="K337" s="61">
        <v>0</v>
      </c>
      <c r="L337" s="61">
        <v>0</v>
      </c>
      <c r="M337" s="58" t="s">
        <v>604</v>
      </c>
    </row>
    <row r="338" spans="1:13" s="46" customFormat="1" ht="23.25" customHeight="1" x14ac:dyDescent="0.25">
      <c r="A338" s="183"/>
      <c r="B338" s="180"/>
      <c r="C338" s="197" t="s">
        <v>272</v>
      </c>
      <c r="D338" s="33" t="s">
        <v>19</v>
      </c>
      <c r="E338" s="112">
        <f>E339+E340+E341</f>
        <v>900</v>
      </c>
      <c r="F338" s="79">
        <f t="shared" ref="F338:L338" si="130">F339+F340+F341</f>
        <v>811</v>
      </c>
      <c r="G338" s="112">
        <f t="shared" si="130"/>
        <v>600</v>
      </c>
      <c r="H338" s="79">
        <f t="shared" si="130"/>
        <v>439.3</v>
      </c>
      <c r="I338" s="112">
        <f t="shared" si="130"/>
        <v>300</v>
      </c>
      <c r="J338" s="79">
        <f t="shared" si="130"/>
        <v>371.7</v>
      </c>
      <c r="K338" s="112">
        <f t="shared" si="130"/>
        <v>0</v>
      </c>
      <c r="L338" s="112">
        <f t="shared" si="130"/>
        <v>0</v>
      </c>
      <c r="M338" s="58"/>
    </row>
    <row r="339" spans="1:13" s="46" customFormat="1" ht="57.75" customHeight="1" x14ac:dyDescent="0.25">
      <c r="A339" s="183"/>
      <c r="B339" s="180"/>
      <c r="C339" s="198"/>
      <c r="D339" s="75" t="s">
        <v>15</v>
      </c>
      <c r="E339" s="56">
        <f>+G339+I339+K339</f>
        <v>350</v>
      </c>
      <c r="F339" s="56">
        <f>+H339+J339+L339</f>
        <v>350</v>
      </c>
      <c r="G339" s="61">
        <v>200</v>
      </c>
      <c r="H339" s="61">
        <v>200</v>
      </c>
      <c r="I339" s="61">
        <v>150</v>
      </c>
      <c r="J339" s="61">
        <v>150</v>
      </c>
      <c r="K339" s="61">
        <v>0</v>
      </c>
      <c r="L339" s="61">
        <v>0</v>
      </c>
      <c r="M339" s="58" t="s">
        <v>369</v>
      </c>
    </row>
    <row r="340" spans="1:13" s="46" customFormat="1" ht="70.5" customHeight="1" x14ac:dyDescent="0.25">
      <c r="A340" s="183"/>
      <c r="B340" s="180"/>
      <c r="C340" s="198"/>
      <c r="D340" s="35" t="s">
        <v>12</v>
      </c>
      <c r="E340" s="56">
        <v>200</v>
      </c>
      <c r="F340" s="56">
        <f>+H340+J340+L340</f>
        <v>208.9</v>
      </c>
      <c r="G340" s="61">
        <v>100</v>
      </c>
      <c r="H340" s="61">
        <v>0</v>
      </c>
      <c r="I340" s="61">
        <v>100</v>
      </c>
      <c r="J340" s="61">
        <v>208.9</v>
      </c>
      <c r="K340" s="61">
        <v>0</v>
      </c>
      <c r="L340" s="61">
        <v>0</v>
      </c>
      <c r="M340" s="58" t="s">
        <v>370</v>
      </c>
    </row>
    <row r="341" spans="1:13" s="46" customFormat="1" ht="37.5" customHeight="1" x14ac:dyDescent="0.25">
      <c r="A341" s="183"/>
      <c r="B341" s="180"/>
      <c r="C341" s="199"/>
      <c r="D341" s="35" t="s">
        <v>316</v>
      </c>
      <c r="E341" s="56">
        <v>350</v>
      </c>
      <c r="F341" s="56">
        <v>252.1</v>
      </c>
      <c r="G341" s="61">
        <v>300</v>
      </c>
      <c r="H341" s="61">
        <v>239.3</v>
      </c>
      <c r="I341" s="61">
        <v>50</v>
      </c>
      <c r="J341" s="61">
        <v>12.8</v>
      </c>
      <c r="K341" s="61">
        <v>0</v>
      </c>
      <c r="L341" s="61">
        <v>0</v>
      </c>
      <c r="M341" s="58" t="s">
        <v>497</v>
      </c>
    </row>
    <row r="342" spans="1:13" s="46" customFormat="1" ht="37.5" customHeight="1" x14ac:dyDescent="0.25">
      <c r="A342" s="183"/>
      <c r="B342" s="180"/>
      <c r="C342" s="197" t="s">
        <v>371</v>
      </c>
      <c r="D342" s="33" t="s">
        <v>19</v>
      </c>
      <c r="E342" s="73">
        <f>E343+E344+E345</f>
        <v>65</v>
      </c>
      <c r="F342" s="73">
        <f t="shared" ref="F342:L342" si="131">F343+F344+F345</f>
        <v>342.6</v>
      </c>
      <c r="G342" s="73">
        <f t="shared" si="131"/>
        <v>0</v>
      </c>
      <c r="H342" s="73">
        <f t="shared" si="131"/>
        <v>0</v>
      </c>
      <c r="I342" s="73">
        <f t="shared" si="131"/>
        <v>65</v>
      </c>
      <c r="J342" s="73">
        <f t="shared" si="131"/>
        <v>342.6</v>
      </c>
      <c r="K342" s="73">
        <f t="shared" si="131"/>
        <v>0</v>
      </c>
      <c r="L342" s="73">
        <f t="shared" si="131"/>
        <v>0</v>
      </c>
      <c r="M342" s="58"/>
    </row>
    <row r="343" spans="1:13" s="46" customFormat="1" ht="37.5" customHeight="1" x14ac:dyDescent="0.25">
      <c r="A343" s="183"/>
      <c r="B343" s="180"/>
      <c r="C343" s="198"/>
      <c r="D343" s="75" t="s">
        <v>15</v>
      </c>
      <c r="E343" s="56">
        <f>+G343+I343+K343</f>
        <v>35</v>
      </c>
      <c r="F343" s="56">
        <f>+H343+J343+L343</f>
        <v>67</v>
      </c>
      <c r="G343" s="61">
        <v>0</v>
      </c>
      <c r="H343" s="61">
        <v>0</v>
      </c>
      <c r="I343" s="61">
        <v>35</v>
      </c>
      <c r="J343" s="58">
        <v>67</v>
      </c>
      <c r="K343" s="61">
        <v>0</v>
      </c>
      <c r="L343" s="61">
        <v>0</v>
      </c>
      <c r="M343" s="58" t="s">
        <v>500</v>
      </c>
    </row>
    <row r="344" spans="1:13" s="46" customFormat="1" ht="37.5" customHeight="1" x14ac:dyDescent="0.25">
      <c r="A344" s="183"/>
      <c r="B344" s="180"/>
      <c r="C344" s="198"/>
      <c r="D344" s="35" t="s">
        <v>12</v>
      </c>
      <c r="E344" s="56">
        <f>+G344+I344+K344</f>
        <v>30</v>
      </c>
      <c r="F344" s="56">
        <f>+H344+J344+L344</f>
        <v>80.599999999999994</v>
      </c>
      <c r="G344" s="61">
        <v>0</v>
      </c>
      <c r="H344" s="61">
        <v>0</v>
      </c>
      <c r="I344" s="61">
        <v>30</v>
      </c>
      <c r="J344" s="58">
        <v>80.599999999999994</v>
      </c>
      <c r="K344" s="61">
        <v>0</v>
      </c>
      <c r="L344" s="61">
        <v>0</v>
      </c>
      <c r="M344" s="58" t="s">
        <v>501</v>
      </c>
    </row>
    <row r="345" spans="1:13" s="46" customFormat="1" ht="69.75" customHeight="1" x14ac:dyDescent="0.25">
      <c r="A345" s="183"/>
      <c r="B345" s="180"/>
      <c r="C345" s="199"/>
      <c r="D345" s="35" t="s">
        <v>316</v>
      </c>
      <c r="E345" s="56">
        <v>0</v>
      </c>
      <c r="F345" s="56">
        <v>195</v>
      </c>
      <c r="G345" s="61">
        <v>0</v>
      </c>
      <c r="H345" s="61">
        <v>0</v>
      </c>
      <c r="I345" s="61">
        <v>0</v>
      </c>
      <c r="J345" s="58">
        <v>195</v>
      </c>
      <c r="K345" s="61">
        <v>0</v>
      </c>
      <c r="L345" s="61">
        <v>0</v>
      </c>
      <c r="M345" s="58" t="s">
        <v>499</v>
      </c>
    </row>
    <row r="346" spans="1:13" s="46" customFormat="1" ht="33.75" customHeight="1" x14ac:dyDescent="0.25">
      <c r="A346" s="183"/>
      <c r="B346" s="180"/>
      <c r="C346" s="182" t="s">
        <v>267</v>
      </c>
      <c r="D346" s="33" t="s">
        <v>19</v>
      </c>
      <c r="E346" s="71">
        <f>E347+E348+E349</f>
        <v>0</v>
      </c>
      <c r="F346" s="71">
        <f t="shared" ref="F346:L346" si="132">F347+F348+F349</f>
        <v>950</v>
      </c>
      <c r="G346" s="71">
        <f t="shared" si="132"/>
        <v>0</v>
      </c>
      <c r="H346" s="71">
        <f t="shared" si="132"/>
        <v>0</v>
      </c>
      <c r="I346" s="71">
        <f t="shared" si="132"/>
        <v>0</v>
      </c>
      <c r="J346" s="71">
        <f t="shared" si="132"/>
        <v>950</v>
      </c>
      <c r="K346" s="71">
        <f t="shared" si="132"/>
        <v>0</v>
      </c>
      <c r="L346" s="71">
        <f t="shared" si="132"/>
        <v>0</v>
      </c>
      <c r="M346" s="58"/>
    </row>
    <row r="347" spans="1:13" s="46" customFormat="1" ht="30.75" customHeight="1" x14ac:dyDescent="0.25">
      <c r="A347" s="183"/>
      <c r="B347" s="180"/>
      <c r="C347" s="183"/>
      <c r="D347" s="75" t="s">
        <v>15</v>
      </c>
      <c r="E347" s="56">
        <v>0</v>
      </c>
      <c r="F347" s="56">
        <v>0</v>
      </c>
      <c r="G347" s="61">
        <v>0</v>
      </c>
      <c r="H347" s="61">
        <v>0</v>
      </c>
      <c r="I347" s="61">
        <v>0</v>
      </c>
      <c r="J347" s="58">
        <v>0</v>
      </c>
      <c r="K347" s="61">
        <v>0</v>
      </c>
      <c r="L347" s="61">
        <v>0</v>
      </c>
      <c r="M347" s="58"/>
    </row>
    <row r="348" spans="1:13" s="46" customFormat="1" ht="30.75" customHeight="1" x14ac:dyDescent="0.25">
      <c r="A348" s="183"/>
      <c r="B348" s="180"/>
      <c r="C348" s="183"/>
      <c r="D348" s="35" t="s">
        <v>12</v>
      </c>
      <c r="E348" s="56">
        <v>0</v>
      </c>
      <c r="F348" s="56">
        <v>0</v>
      </c>
      <c r="G348" s="61">
        <v>0</v>
      </c>
      <c r="H348" s="61">
        <v>0</v>
      </c>
      <c r="I348" s="61">
        <v>0</v>
      </c>
      <c r="J348" s="58">
        <v>0</v>
      </c>
      <c r="K348" s="61">
        <v>0</v>
      </c>
      <c r="L348" s="61">
        <v>0</v>
      </c>
      <c r="M348" s="58"/>
    </row>
    <row r="349" spans="1:13" s="46" customFormat="1" ht="72.75" customHeight="1" x14ac:dyDescent="0.25">
      <c r="A349" s="183"/>
      <c r="B349" s="180"/>
      <c r="C349" s="184"/>
      <c r="D349" s="35" t="s">
        <v>316</v>
      </c>
      <c r="E349" s="56">
        <v>0</v>
      </c>
      <c r="F349" s="56">
        <v>950</v>
      </c>
      <c r="G349" s="61">
        <v>0</v>
      </c>
      <c r="H349" s="61">
        <v>0</v>
      </c>
      <c r="I349" s="61">
        <v>0</v>
      </c>
      <c r="J349" s="58">
        <v>950</v>
      </c>
      <c r="K349" s="61">
        <v>0</v>
      </c>
      <c r="L349" s="61">
        <v>0</v>
      </c>
      <c r="M349" s="58" t="s">
        <v>605</v>
      </c>
    </row>
    <row r="350" spans="1:13" s="46" customFormat="1" ht="34.5" customHeight="1" x14ac:dyDescent="0.25">
      <c r="A350" s="183"/>
      <c r="B350" s="180"/>
      <c r="C350" s="197" t="s">
        <v>280</v>
      </c>
      <c r="D350" s="33" t="s">
        <v>19</v>
      </c>
      <c r="E350" s="112">
        <f>E351+E352+E353</f>
        <v>150</v>
      </c>
      <c r="F350" s="112">
        <f t="shared" ref="F350:L350" si="133">F351+F352+F353</f>
        <v>240</v>
      </c>
      <c r="G350" s="112">
        <f t="shared" si="133"/>
        <v>0</v>
      </c>
      <c r="H350" s="112">
        <f t="shared" si="133"/>
        <v>0</v>
      </c>
      <c r="I350" s="112">
        <f t="shared" si="133"/>
        <v>150</v>
      </c>
      <c r="J350" s="112">
        <f t="shared" si="133"/>
        <v>240</v>
      </c>
      <c r="K350" s="112">
        <f t="shared" si="133"/>
        <v>0</v>
      </c>
      <c r="L350" s="112">
        <f t="shared" si="133"/>
        <v>0</v>
      </c>
      <c r="M350" s="58"/>
    </row>
    <row r="351" spans="1:13" s="46" customFormat="1" ht="21.75" customHeight="1" x14ac:dyDescent="0.25">
      <c r="A351" s="183"/>
      <c r="B351" s="180"/>
      <c r="C351" s="198"/>
      <c r="D351" s="75" t="s">
        <v>15</v>
      </c>
      <c r="E351" s="56">
        <f>+G351+I351+K351</f>
        <v>0</v>
      </c>
      <c r="F351" s="56">
        <f>+H351+J351+L351</f>
        <v>0</v>
      </c>
      <c r="G351" s="61">
        <v>0</v>
      </c>
      <c r="H351" s="61">
        <v>0</v>
      </c>
      <c r="I351" s="61">
        <v>0</v>
      </c>
      <c r="J351" s="61">
        <v>0</v>
      </c>
      <c r="K351" s="61">
        <v>0</v>
      </c>
      <c r="L351" s="61">
        <v>0</v>
      </c>
      <c r="M351" s="58"/>
    </row>
    <row r="352" spans="1:13" s="46" customFormat="1" ht="21.75" customHeight="1" x14ac:dyDescent="0.25">
      <c r="A352" s="183"/>
      <c r="B352" s="180"/>
      <c r="C352" s="198"/>
      <c r="D352" s="35" t="s">
        <v>12</v>
      </c>
      <c r="E352" s="56">
        <f>+G352+I352+K352</f>
        <v>100</v>
      </c>
      <c r="F352" s="56">
        <f>+H352+J352+L352</f>
        <v>240</v>
      </c>
      <c r="G352" s="61">
        <v>0</v>
      </c>
      <c r="H352" s="61">
        <v>0</v>
      </c>
      <c r="I352" s="61">
        <v>100</v>
      </c>
      <c r="J352" s="61">
        <v>240</v>
      </c>
      <c r="K352" s="61">
        <v>0</v>
      </c>
      <c r="L352" s="61">
        <v>0</v>
      </c>
      <c r="M352" s="58" t="s">
        <v>372</v>
      </c>
    </row>
    <row r="353" spans="1:14" s="46" customFormat="1" ht="251.25" customHeight="1" x14ac:dyDescent="0.25">
      <c r="A353" s="184"/>
      <c r="B353" s="181"/>
      <c r="C353" s="199"/>
      <c r="D353" s="35" t="s">
        <v>316</v>
      </c>
      <c r="E353" s="56">
        <v>50</v>
      </c>
      <c r="F353" s="56">
        <v>0</v>
      </c>
      <c r="G353" s="61">
        <v>0</v>
      </c>
      <c r="H353" s="61">
        <v>0</v>
      </c>
      <c r="I353" s="61">
        <v>50</v>
      </c>
      <c r="J353" s="61">
        <v>0</v>
      </c>
      <c r="K353" s="61">
        <v>0</v>
      </c>
      <c r="L353" s="61">
        <v>0</v>
      </c>
      <c r="M353" s="58"/>
    </row>
    <row r="354" spans="1:14" s="46" customFormat="1" ht="34.5" customHeight="1" x14ac:dyDescent="0.25">
      <c r="A354" s="219" t="s">
        <v>43</v>
      </c>
      <c r="B354" s="182" t="s">
        <v>373</v>
      </c>
      <c r="C354" s="188" t="s">
        <v>273</v>
      </c>
      <c r="D354" s="33" t="s">
        <v>609</v>
      </c>
      <c r="E354" s="73">
        <f>E355+E356+E357</f>
        <v>7400</v>
      </c>
      <c r="F354" s="73">
        <f t="shared" ref="F354" si="134">F355+F356+F357</f>
        <v>17.100000000000001</v>
      </c>
      <c r="G354" s="73">
        <f t="shared" ref="G354" si="135">G355+G356+G357</f>
        <v>7392.6</v>
      </c>
      <c r="H354" s="73">
        <f t="shared" ref="H354" si="136">H355+H356+H357</f>
        <v>0</v>
      </c>
      <c r="I354" s="73">
        <f t="shared" ref="I354" si="137">I355+I356+I357</f>
        <v>7.4</v>
      </c>
      <c r="J354" s="73">
        <f t="shared" ref="J354" si="138">J355+J356+J357</f>
        <v>17.100000000000001</v>
      </c>
      <c r="K354" s="73">
        <f t="shared" ref="K354" si="139">K355+K356+K357</f>
        <v>0</v>
      </c>
      <c r="L354" s="73">
        <f t="shared" ref="L354" si="140">L355+L356+L357</f>
        <v>0</v>
      </c>
      <c r="M354" s="58"/>
    </row>
    <row r="355" spans="1:14" s="46" customFormat="1" ht="46.5" customHeight="1" x14ac:dyDescent="0.25">
      <c r="A355" s="198"/>
      <c r="B355" s="183"/>
      <c r="C355" s="189"/>
      <c r="D355" s="75" t="s">
        <v>15</v>
      </c>
      <c r="E355" s="56">
        <f t="shared" ref="E355:F357" si="141">+G355+I355+K355</f>
        <v>7400</v>
      </c>
      <c r="F355" s="56">
        <f t="shared" si="141"/>
        <v>17.100000000000001</v>
      </c>
      <c r="G355" s="108">
        <v>7392.6</v>
      </c>
      <c r="H355" s="108">
        <v>0</v>
      </c>
      <c r="I355" s="108">
        <v>7.4</v>
      </c>
      <c r="J355" s="108">
        <v>17.100000000000001</v>
      </c>
      <c r="K355" s="41">
        <v>0</v>
      </c>
      <c r="L355" s="41">
        <v>0</v>
      </c>
      <c r="M355" s="58" t="s">
        <v>374</v>
      </c>
    </row>
    <row r="356" spans="1:14" s="46" customFormat="1" ht="21.75" customHeight="1" x14ac:dyDescent="0.25">
      <c r="A356" s="198"/>
      <c r="B356" s="183"/>
      <c r="C356" s="189"/>
      <c r="D356" s="35" t="s">
        <v>12</v>
      </c>
      <c r="E356" s="56">
        <f t="shared" si="141"/>
        <v>0</v>
      </c>
      <c r="F356" s="56">
        <f t="shared" si="141"/>
        <v>0</v>
      </c>
      <c r="G356" s="61">
        <v>0</v>
      </c>
      <c r="H356" s="61">
        <v>0</v>
      </c>
      <c r="I356" s="61">
        <v>0</v>
      </c>
      <c r="J356" s="61">
        <v>0</v>
      </c>
      <c r="K356" s="61">
        <v>0</v>
      </c>
      <c r="L356" s="61">
        <v>0</v>
      </c>
      <c r="M356" s="58"/>
    </row>
    <row r="357" spans="1:14" s="46" customFormat="1" ht="33" customHeight="1" x14ac:dyDescent="0.25">
      <c r="A357" s="199"/>
      <c r="B357" s="184"/>
      <c r="C357" s="189"/>
      <c r="D357" s="35" t="s">
        <v>316</v>
      </c>
      <c r="E357" s="56">
        <f t="shared" si="141"/>
        <v>0</v>
      </c>
      <c r="F357" s="56">
        <f t="shared" si="141"/>
        <v>0</v>
      </c>
      <c r="G357" s="61">
        <v>0</v>
      </c>
      <c r="H357" s="61">
        <v>0</v>
      </c>
      <c r="I357" s="61">
        <v>0</v>
      </c>
      <c r="J357" s="61">
        <v>0</v>
      </c>
      <c r="K357" s="61">
        <v>0</v>
      </c>
      <c r="L357" s="61">
        <v>0</v>
      </c>
      <c r="M357" s="58"/>
    </row>
    <row r="358" spans="1:14" s="46" customFormat="1" ht="23.25" customHeight="1" x14ac:dyDescent="0.25">
      <c r="A358" s="182" t="s">
        <v>46</v>
      </c>
      <c r="B358" s="179" t="s">
        <v>607</v>
      </c>
      <c r="C358" s="182" t="s">
        <v>267</v>
      </c>
      <c r="D358" s="33" t="s">
        <v>610</v>
      </c>
      <c r="E358" s="71">
        <f>E359+E360+E361</f>
        <v>16530.400000000001</v>
      </c>
      <c r="F358" s="71">
        <f t="shared" ref="F358:L358" si="142">F359+F360+F361</f>
        <v>16530.400000000001</v>
      </c>
      <c r="G358" s="71">
        <f t="shared" si="142"/>
        <v>0</v>
      </c>
      <c r="H358" s="71">
        <f t="shared" si="142"/>
        <v>0</v>
      </c>
      <c r="I358" s="71">
        <f t="shared" si="142"/>
        <v>16530.400000000001</v>
      </c>
      <c r="J358" s="71">
        <f t="shared" si="142"/>
        <v>16530.400000000001</v>
      </c>
      <c r="K358" s="71">
        <f t="shared" si="142"/>
        <v>0</v>
      </c>
      <c r="L358" s="71">
        <f t="shared" si="142"/>
        <v>0</v>
      </c>
      <c r="M358" s="58"/>
    </row>
    <row r="359" spans="1:14" s="46" customFormat="1" ht="24" customHeight="1" x14ac:dyDescent="0.25">
      <c r="A359" s="183"/>
      <c r="B359" s="180"/>
      <c r="C359" s="183"/>
      <c r="D359" s="75" t="s">
        <v>15</v>
      </c>
      <c r="E359" s="56">
        <v>0</v>
      </c>
      <c r="F359" s="56">
        <v>0</v>
      </c>
      <c r="G359" s="61">
        <v>0</v>
      </c>
      <c r="H359" s="61">
        <v>0</v>
      </c>
      <c r="I359" s="61">
        <v>0</v>
      </c>
      <c r="J359" s="61">
        <v>0</v>
      </c>
      <c r="K359" s="61">
        <v>0</v>
      </c>
      <c r="L359" s="61">
        <v>0</v>
      </c>
      <c r="M359" s="58"/>
    </row>
    <row r="360" spans="1:14" s="46" customFormat="1" ht="24" customHeight="1" x14ac:dyDescent="0.25">
      <c r="A360" s="183"/>
      <c r="B360" s="180"/>
      <c r="C360" s="183"/>
      <c r="D360" s="35" t="s">
        <v>12</v>
      </c>
      <c r="E360" s="56">
        <v>0</v>
      </c>
      <c r="F360" s="56">
        <v>0</v>
      </c>
      <c r="G360" s="61">
        <v>0</v>
      </c>
      <c r="H360" s="61">
        <v>0</v>
      </c>
      <c r="I360" s="61">
        <v>0</v>
      </c>
      <c r="J360" s="61">
        <v>0</v>
      </c>
      <c r="K360" s="61">
        <v>0</v>
      </c>
      <c r="L360" s="61">
        <v>0</v>
      </c>
      <c r="M360" s="58"/>
    </row>
    <row r="361" spans="1:14" s="46" customFormat="1" ht="31.5" customHeight="1" x14ac:dyDescent="0.25">
      <c r="A361" s="184"/>
      <c r="B361" s="181"/>
      <c r="C361" s="184"/>
      <c r="D361" s="35" t="s">
        <v>316</v>
      </c>
      <c r="E361" s="56">
        <v>16530.400000000001</v>
      </c>
      <c r="F361" s="56">
        <v>16530.400000000001</v>
      </c>
      <c r="G361" s="61">
        <v>0</v>
      </c>
      <c r="H361" s="61">
        <v>0</v>
      </c>
      <c r="I361" s="61">
        <v>16530.400000000001</v>
      </c>
      <c r="J361" s="61">
        <v>16530.400000000001</v>
      </c>
      <c r="K361" s="61">
        <v>0</v>
      </c>
      <c r="L361" s="61">
        <v>0</v>
      </c>
      <c r="M361" s="58"/>
    </row>
    <row r="362" spans="1:14" s="46" customFormat="1" ht="31.5" customHeight="1" x14ac:dyDescent="0.25">
      <c r="A362" s="219"/>
      <c r="B362" s="200" t="s">
        <v>184</v>
      </c>
      <c r="C362" s="188"/>
      <c r="D362" s="33" t="s">
        <v>514</v>
      </c>
      <c r="E362" s="79">
        <f>E298+E314+E330+E354+E358</f>
        <v>68705.3</v>
      </c>
      <c r="F362" s="79">
        <f t="shared" ref="F362:L362" si="143">F298+F314+F330+F354+F358</f>
        <v>46511.600000000006</v>
      </c>
      <c r="G362" s="79">
        <f t="shared" si="143"/>
        <v>36093.800000000003</v>
      </c>
      <c r="H362" s="73">
        <f t="shared" si="143"/>
        <v>15051.190000000002</v>
      </c>
      <c r="I362" s="73">
        <f t="shared" si="143"/>
        <v>32611.5</v>
      </c>
      <c r="J362" s="73">
        <f t="shared" si="143"/>
        <v>31460.310000000005</v>
      </c>
      <c r="K362" s="112">
        <f t="shared" si="143"/>
        <v>0</v>
      </c>
      <c r="L362" s="112">
        <f t="shared" si="143"/>
        <v>0</v>
      </c>
      <c r="M362" s="58"/>
    </row>
    <row r="363" spans="1:14" s="46" customFormat="1" ht="31.5" customHeight="1" x14ac:dyDescent="0.25">
      <c r="A363" s="198"/>
      <c r="B363" s="201"/>
      <c r="C363" s="189"/>
      <c r="D363" s="115" t="s">
        <v>15</v>
      </c>
      <c r="E363" s="79">
        <f t="shared" ref="E363:L365" si="144">E299+E315+E331+E355+E359</f>
        <v>24447.8</v>
      </c>
      <c r="F363" s="79">
        <f t="shared" si="144"/>
        <v>14582.9</v>
      </c>
      <c r="G363" s="79">
        <f t="shared" si="144"/>
        <v>20978.800000000003</v>
      </c>
      <c r="H363" s="73">
        <f t="shared" si="144"/>
        <v>11053.6</v>
      </c>
      <c r="I363" s="73">
        <f t="shared" si="144"/>
        <v>3469</v>
      </c>
      <c r="J363" s="73">
        <f t="shared" si="144"/>
        <v>3529.2</v>
      </c>
      <c r="K363" s="112">
        <f t="shared" si="144"/>
        <v>0</v>
      </c>
      <c r="L363" s="112">
        <f t="shared" si="144"/>
        <v>0</v>
      </c>
      <c r="M363" s="58"/>
    </row>
    <row r="364" spans="1:14" s="46" customFormat="1" ht="31.5" customHeight="1" x14ac:dyDescent="0.25">
      <c r="A364" s="198"/>
      <c r="B364" s="201"/>
      <c r="C364" s="189"/>
      <c r="D364" s="33" t="s">
        <v>12</v>
      </c>
      <c r="E364" s="112">
        <f t="shared" si="144"/>
        <v>19020</v>
      </c>
      <c r="F364" s="79">
        <f t="shared" si="144"/>
        <v>5722.8</v>
      </c>
      <c r="G364" s="79">
        <f t="shared" si="144"/>
        <v>14815</v>
      </c>
      <c r="H364" s="73">
        <f t="shared" si="144"/>
        <v>3697.59</v>
      </c>
      <c r="I364" s="73">
        <f t="shared" si="144"/>
        <v>4205</v>
      </c>
      <c r="J364" s="73">
        <f t="shared" si="144"/>
        <v>2025.21</v>
      </c>
      <c r="K364" s="112">
        <f t="shared" si="144"/>
        <v>0</v>
      </c>
      <c r="L364" s="112">
        <f t="shared" si="144"/>
        <v>0</v>
      </c>
      <c r="M364" s="58"/>
    </row>
    <row r="365" spans="1:14" s="46" customFormat="1" ht="31.5" customHeight="1" x14ac:dyDescent="0.25">
      <c r="A365" s="199"/>
      <c r="B365" s="202"/>
      <c r="C365" s="189"/>
      <c r="D365" s="33" t="s">
        <v>316</v>
      </c>
      <c r="E365" s="79">
        <f t="shared" si="144"/>
        <v>25237.5</v>
      </c>
      <c r="F365" s="79">
        <f t="shared" si="144"/>
        <v>26205.9</v>
      </c>
      <c r="G365" s="112">
        <f t="shared" si="144"/>
        <v>300</v>
      </c>
      <c r="H365" s="112">
        <f t="shared" si="144"/>
        <v>300</v>
      </c>
      <c r="I365" s="73">
        <f t="shared" si="144"/>
        <v>24937.5</v>
      </c>
      <c r="J365" s="73">
        <f t="shared" si="144"/>
        <v>25905.9</v>
      </c>
      <c r="K365" s="112">
        <f t="shared" si="144"/>
        <v>0</v>
      </c>
      <c r="L365" s="112">
        <f t="shared" si="144"/>
        <v>0</v>
      </c>
      <c r="M365" s="58"/>
    </row>
    <row r="366" spans="1:14" s="46" customFormat="1" ht="24" customHeight="1" x14ac:dyDescent="0.25">
      <c r="A366" s="182"/>
      <c r="B366" s="200" t="s">
        <v>616</v>
      </c>
      <c r="C366" s="220"/>
      <c r="D366" s="33" t="s">
        <v>514</v>
      </c>
      <c r="E366" s="79">
        <f>E362+E293</f>
        <v>139143</v>
      </c>
      <c r="F366" s="79">
        <f t="shared" ref="F366:L366" si="145">F362+F293</f>
        <v>80126.850000000006</v>
      </c>
      <c r="G366" s="79">
        <f t="shared" si="145"/>
        <v>85778.1</v>
      </c>
      <c r="H366" s="79">
        <f t="shared" si="145"/>
        <v>33870.19</v>
      </c>
      <c r="I366" s="79">
        <f t="shared" si="145"/>
        <v>41995.7</v>
      </c>
      <c r="J366" s="79">
        <f t="shared" si="145"/>
        <v>34887.310000000005</v>
      </c>
      <c r="K366" s="79">
        <f t="shared" si="145"/>
        <v>11369.25</v>
      </c>
      <c r="L366" s="79">
        <f t="shared" si="145"/>
        <v>11369.25</v>
      </c>
      <c r="M366" s="58"/>
    </row>
    <row r="367" spans="1:14" s="46" customFormat="1" ht="46.5" customHeight="1" x14ac:dyDescent="0.25">
      <c r="A367" s="183"/>
      <c r="B367" s="201"/>
      <c r="C367" s="209"/>
      <c r="D367" s="115" t="s">
        <v>15</v>
      </c>
      <c r="E367" s="79">
        <f t="shared" ref="E367:L369" si="146">E363+E294</f>
        <v>43730.3</v>
      </c>
      <c r="F367" s="79">
        <f t="shared" si="146"/>
        <v>28906.6</v>
      </c>
      <c r="G367" s="79">
        <f t="shared" si="146"/>
        <v>35887.600000000006</v>
      </c>
      <c r="H367" s="79">
        <f t="shared" si="146"/>
        <v>22373.599999999999</v>
      </c>
      <c r="I367" s="79">
        <f t="shared" si="146"/>
        <v>6309.8</v>
      </c>
      <c r="J367" s="79">
        <f t="shared" si="146"/>
        <v>5000</v>
      </c>
      <c r="K367" s="79">
        <f t="shared" si="146"/>
        <v>1532.9</v>
      </c>
      <c r="L367" s="79">
        <f t="shared" si="146"/>
        <v>1532.9</v>
      </c>
      <c r="M367" s="58"/>
      <c r="N367" s="49"/>
    </row>
    <row r="368" spans="1:14" s="46" customFormat="1" ht="54" customHeight="1" x14ac:dyDescent="0.25">
      <c r="A368" s="183"/>
      <c r="B368" s="201"/>
      <c r="C368" s="209"/>
      <c r="D368" s="33" t="s">
        <v>12</v>
      </c>
      <c r="E368" s="79">
        <f t="shared" si="146"/>
        <v>58520</v>
      </c>
      <c r="F368" s="79">
        <f t="shared" si="146"/>
        <v>13178.6</v>
      </c>
      <c r="G368" s="79">
        <f t="shared" si="146"/>
        <v>48825</v>
      </c>
      <c r="H368" s="79">
        <f t="shared" si="146"/>
        <v>10431.09</v>
      </c>
      <c r="I368" s="79">
        <f t="shared" si="146"/>
        <v>9695</v>
      </c>
      <c r="J368" s="79">
        <f t="shared" si="146"/>
        <v>2747.51</v>
      </c>
      <c r="K368" s="79">
        <f t="shared" si="146"/>
        <v>0</v>
      </c>
      <c r="L368" s="79">
        <f t="shared" si="146"/>
        <v>0</v>
      </c>
      <c r="M368" s="58"/>
      <c r="N368" s="49"/>
    </row>
    <row r="369" spans="1:13" s="46" customFormat="1" ht="66.75" customHeight="1" x14ac:dyDescent="0.25">
      <c r="A369" s="184"/>
      <c r="B369" s="202"/>
      <c r="C369" s="221"/>
      <c r="D369" s="33" t="s">
        <v>316</v>
      </c>
      <c r="E369" s="79">
        <f t="shared" si="146"/>
        <v>36892.699999999997</v>
      </c>
      <c r="F369" s="79">
        <f t="shared" si="146"/>
        <v>38041.65</v>
      </c>
      <c r="G369" s="79">
        <f t="shared" si="146"/>
        <v>1065.5</v>
      </c>
      <c r="H369" s="79">
        <f t="shared" si="146"/>
        <v>1065.5</v>
      </c>
      <c r="I369" s="79">
        <f t="shared" si="146"/>
        <v>25990.9</v>
      </c>
      <c r="J369" s="79">
        <f t="shared" si="146"/>
        <v>27139.800000000003</v>
      </c>
      <c r="K369" s="79">
        <f t="shared" si="146"/>
        <v>9836.35</v>
      </c>
      <c r="L369" s="79">
        <f t="shared" si="146"/>
        <v>9836.35</v>
      </c>
      <c r="M369" s="58"/>
    </row>
    <row r="370" spans="1:13" s="46" customFormat="1" ht="66.75" customHeight="1" x14ac:dyDescent="0.25">
      <c r="A370" s="304" t="s">
        <v>375</v>
      </c>
      <c r="B370" s="305"/>
      <c r="C370" s="305"/>
      <c r="D370" s="305"/>
      <c r="E370" s="305"/>
      <c r="F370" s="305"/>
      <c r="G370" s="305"/>
      <c r="H370" s="305"/>
      <c r="I370" s="305"/>
      <c r="J370" s="305"/>
      <c r="K370" s="305"/>
      <c r="L370" s="305"/>
      <c r="M370" s="306"/>
    </row>
    <row r="371" spans="1:13" s="46" customFormat="1" ht="34.5" customHeight="1" x14ac:dyDescent="0.25">
      <c r="A371" s="234" t="s">
        <v>34</v>
      </c>
      <c r="B371" s="182" t="s">
        <v>376</v>
      </c>
      <c r="C371" s="188" t="s">
        <v>273</v>
      </c>
      <c r="D371" s="33" t="s">
        <v>19</v>
      </c>
      <c r="E371" s="73">
        <f>E372+E373+E374</f>
        <v>6152.4</v>
      </c>
      <c r="F371" s="73">
        <f t="shared" ref="F371" si="147">F372+F373+F374</f>
        <v>5374.8</v>
      </c>
      <c r="G371" s="73">
        <f t="shared" ref="G371" si="148">G372+G373+G374</f>
        <v>2641.2000000000003</v>
      </c>
      <c r="H371" s="73">
        <f t="shared" ref="H371" si="149">H372+H373+H374</f>
        <v>2687.4</v>
      </c>
      <c r="I371" s="73">
        <f t="shared" ref="I371" si="150">I372+I373+I374</f>
        <v>3511.2</v>
      </c>
      <c r="J371" s="73">
        <f t="shared" ref="J371" si="151">J372+J373+J374</f>
        <v>2687.4</v>
      </c>
      <c r="K371" s="73">
        <f t="shared" ref="K371" si="152">K372+K373+K374</f>
        <v>0</v>
      </c>
      <c r="L371" s="73">
        <f t="shared" ref="L371" si="153">L372+L373+L374</f>
        <v>0</v>
      </c>
      <c r="M371" s="58"/>
    </row>
    <row r="372" spans="1:13" s="46" customFormat="1" ht="48.75" customHeight="1" x14ac:dyDescent="0.25">
      <c r="A372" s="234"/>
      <c r="B372" s="183"/>
      <c r="C372" s="189"/>
      <c r="D372" s="75" t="s">
        <v>15</v>
      </c>
      <c r="E372" s="56">
        <f>+G372+I372+K372</f>
        <v>2480.4</v>
      </c>
      <c r="F372" s="56">
        <f>+H372+J372+L372</f>
        <v>3141.8</v>
      </c>
      <c r="G372" s="127">
        <v>1240.2</v>
      </c>
      <c r="H372" s="127">
        <v>1570.9</v>
      </c>
      <c r="I372" s="127">
        <v>1240.2</v>
      </c>
      <c r="J372" s="127">
        <v>1570.9</v>
      </c>
      <c r="K372" s="41"/>
      <c r="L372" s="41"/>
      <c r="M372" s="58" t="s">
        <v>379</v>
      </c>
    </row>
    <row r="373" spans="1:13" s="46" customFormat="1" ht="43.5" customHeight="1" x14ac:dyDescent="0.25">
      <c r="A373" s="234"/>
      <c r="B373" s="183"/>
      <c r="C373" s="189"/>
      <c r="D373" s="35" t="s">
        <v>12</v>
      </c>
      <c r="E373" s="56">
        <f>+G373+I373+K373</f>
        <v>2480.4</v>
      </c>
      <c r="F373" s="56">
        <f>+H373+J373+L373</f>
        <v>1125</v>
      </c>
      <c r="G373" s="58">
        <v>1240.2</v>
      </c>
      <c r="H373" s="58">
        <v>562.5</v>
      </c>
      <c r="I373" s="58">
        <v>1240.2</v>
      </c>
      <c r="J373" s="58">
        <v>562.5</v>
      </c>
      <c r="K373" s="58"/>
      <c r="L373" s="58"/>
      <c r="M373" s="58" t="s">
        <v>598</v>
      </c>
    </row>
    <row r="374" spans="1:13" s="46" customFormat="1" ht="60" customHeight="1" x14ac:dyDescent="0.25">
      <c r="A374" s="234"/>
      <c r="B374" s="184"/>
      <c r="C374" s="189"/>
      <c r="D374" s="35" t="s">
        <v>316</v>
      </c>
      <c r="E374" s="56">
        <v>1191.5999999999999</v>
      </c>
      <c r="F374" s="56">
        <v>1108</v>
      </c>
      <c r="G374" s="58">
        <v>160.80000000000001</v>
      </c>
      <c r="H374" s="58">
        <v>554</v>
      </c>
      <c r="I374" s="58">
        <v>1030.8</v>
      </c>
      <c r="J374" s="58">
        <v>554</v>
      </c>
      <c r="K374" s="58"/>
      <c r="L374" s="58"/>
      <c r="M374" s="58" t="s">
        <v>599</v>
      </c>
    </row>
    <row r="375" spans="1:13" s="46" customFormat="1" ht="35.25" customHeight="1" x14ac:dyDescent="0.25">
      <c r="A375" s="182" t="s">
        <v>37</v>
      </c>
      <c r="B375" s="182" t="s">
        <v>600</v>
      </c>
      <c r="C375" s="225" t="s">
        <v>285</v>
      </c>
      <c r="D375" s="33" t="s">
        <v>19</v>
      </c>
      <c r="E375" s="71">
        <f>E376+E377+E378</f>
        <v>33707.4</v>
      </c>
      <c r="F375" s="71">
        <f t="shared" ref="F375:L375" si="154">F376+F377+F378</f>
        <v>33707.4</v>
      </c>
      <c r="G375" s="71">
        <f t="shared" si="154"/>
        <v>33707.4</v>
      </c>
      <c r="H375" s="71">
        <f t="shared" si="154"/>
        <v>33707.4</v>
      </c>
      <c r="I375" s="71">
        <f t="shared" si="154"/>
        <v>0</v>
      </c>
      <c r="J375" s="71">
        <f t="shared" si="154"/>
        <v>0</v>
      </c>
      <c r="K375" s="71">
        <f t="shared" si="154"/>
        <v>0</v>
      </c>
      <c r="L375" s="71">
        <f t="shared" si="154"/>
        <v>0</v>
      </c>
      <c r="M375" s="58"/>
    </row>
    <row r="376" spans="1:13" s="46" customFormat="1" ht="24.75" customHeight="1" x14ac:dyDescent="0.25">
      <c r="A376" s="183"/>
      <c r="B376" s="183"/>
      <c r="C376" s="226"/>
      <c r="D376" s="75" t="s">
        <v>15</v>
      </c>
      <c r="E376" s="56">
        <v>0</v>
      </c>
      <c r="F376" s="56">
        <v>0</v>
      </c>
      <c r="G376" s="58">
        <v>0</v>
      </c>
      <c r="H376" s="58">
        <v>0</v>
      </c>
      <c r="I376" s="58">
        <v>0</v>
      </c>
      <c r="J376" s="58">
        <v>0</v>
      </c>
      <c r="K376" s="58">
        <v>0</v>
      </c>
      <c r="L376" s="58">
        <v>0</v>
      </c>
      <c r="M376" s="58"/>
    </row>
    <row r="377" spans="1:13" s="46" customFormat="1" ht="23.25" customHeight="1" x14ac:dyDescent="0.25">
      <c r="A377" s="183"/>
      <c r="B377" s="183"/>
      <c r="C377" s="226"/>
      <c r="D377" s="35" t="s">
        <v>12</v>
      </c>
      <c r="E377" s="56">
        <v>0</v>
      </c>
      <c r="F377" s="56">
        <v>0</v>
      </c>
      <c r="G377" s="58">
        <v>0</v>
      </c>
      <c r="H377" s="58">
        <v>0</v>
      </c>
      <c r="I377" s="58">
        <v>0</v>
      </c>
      <c r="J377" s="58">
        <v>0</v>
      </c>
      <c r="K377" s="58">
        <v>0</v>
      </c>
      <c r="L377" s="58">
        <v>0</v>
      </c>
      <c r="M377" s="58"/>
    </row>
    <row r="378" spans="1:13" s="46" customFormat="1" ht="33" customHeight="1" x14ac:dyDescent="0.25">
      <c r="A378" s="184"/>
      <c r="B378" s="184"/>
      <c r="C378" s="227"/>
      <c r="D378" s="35" t="s">
        <v>316</v>
      </c>
      <c r="E378" s="56">
        <v>33707.4</v>
      </c>
      <c r="F378" s="56">
        <v>33707.4</v>
      </c>
      <c r="G378" s="58">
        <v>33707.4</v>
      </c>
      <c r="H378" s="58">
        <v>33707.4</v>
      </c>
      <c r="I378" s="58">
        <v>0</v>
      </c>
      <c r="J378" s="58">
        <v>0</v>
      </c>
      <c r="K378" s="58">
        <v>0</v>
      </c>
      <c r="L378" s="58">
        <v>0</v>
      </c>
      <c r="M378" s="58" t="s">
        <v>617</v>
      </c>
    </row>
    <row r="379" spans="1:13" s="46" customFormat="1" ht="25.5" customHeight="1" x14ac:dyDescent="0.25">
      <c r="A379" s="234"/>
      <c r="B379" s="200" t="s">
        <v>601</v>
      </c>
      <c r="C379" s="188"/>
      <c r="D379" s="33" t="s">
        <v>19</v>
      </c>
      <c r="E379" s="73">
        <f>E371+E375</f>
        <v>39859.800000000003</v>
      </c>
      <c r="F379" s="73">
        <f t="shared" ref="F379:L379" si="155">F371+F375</f>
        <v>39082.200000000004</v>
      </c>
      <c r="G379" s="73">
        <f t="shared" si="155"/>
        <v>36348.6</v>
      </c>
      <c r="H379" s="73">
        <f t="shared" si="155"/>
        <v>36394.800000000003</v>
      </c>
      <c r="I379" s="73">
        <f t="shared" si="155"/>
        <v>3511.2</v>
      </c>
      <c r="J379" s="73">
        <f t="shared" si="155"/>
        <v>2687.4</v>
      </c>
      <c r="K379" s="73">
        <f t="shared" si="155"/>
        <v>0</v>
      </c>
      <c r="L379" s="73">
        <f t="shared" si="155"/>
        <v>0</v>
      </c>
      <c r="M379" s="58"/>
    </row>
    <row r="380" spans="1:13" s="46" customFormat="1" ht="33" customHeight="1" x14ac:dyDescent="0.25">
      <c r="A380" s="234"/>
      <c r="B380" s="201"/>
      <c r="C380" s="189"/>
      <c r="D380" s="115" t="s">
        <v>15</v>
      </c>
      <c r="E380" s="73">
        <f t="shared" ref="E380:L382" si="156">E372+E376</f>
        <v>2480.4</v>
      </c>
      <c r="F380" s="73">
        <f t="shared" si="156"/>
        <v>3141.8</v>
      </c>
      <c r="G380" s="73">
        <f t="shared" si="156"/>
        <v>1240.2</v>
      </c>
      <c r="H380" s="73">
        <f t="shared" si="156"/>
        <v>1570.9</v>
      </c>
      <c r="I380" s="73">
        <f t="shared" si="156"/>
        <v>1240.2</v>
      </c>
      <c r="J380" s="73">
        <f t="shared" si="156"/>
        <v>1570.9</v>
      </c>
      <c r="K380" s="73">
        <f t="shared" si="156"/>
        <v>0</v>
      </c>
      <c r="L380" s="73">
        <f t="shared" si="156"/>
        <v>0</v>
      </c>
      <c r="M380" s="58"/>
    </row>
    <row r="381" spans="1:13" s="46" customFormat="1" ht="24" customHeight="1" x14ac:dyDescent="0.25">
      <c r="A381" s="234"/>
      <c r="B381" s="201"/>
      <c r="C381" s="189"/>
      <c r="D381" s="33" t="s">
        <v>12</v>
      </c>
      <c r="E381" s="73">
        <f t="shared" si="156"/>
        <v>2480.4</v>
      </c>
      <c r="F381" s="73">
        <f t="shared" si="156"/>
        <v>1125</v>
      </c>
      <c r="G381" s="73">
        <f t="shared" si="156"/>
        <v>1240.2</v>
      </c>
      <c r="H381" s="73">
        <f t="shared" si="156"/>
        <v>562.5</v>
      </c>
      <c r="I381" s="73">
        <f t="shared" si="156"/>
        <v>1240.2</v>
      </c>
      <c r="J381" s="73">
        <f t="shared" si="156"/>
        <v>562.5</v>
      </c>
      <c r="K381" s="73">
        <f t="shared" si="156"/>
        <v>0</v>
      </c>
      <c r="L381" s="73">
        <f t="shared" si="156"/>
        <v>0</v>
      </c>
      <c r="M381" s="58"/>
    </row>
    <row r="382" spans="1:13" s="46" customFormat="1" ht="38.25" customHeight="1" x14ac:dyDescent="0.25">
      <c r="A382" s="234"/>
      <c r="B382" s="202"/>
      <c r="C382" s="189"/>
      <c r="D382" s="33" t="s">
        <v>316</v>
      </c>
      <c r="E382" s="73">
        <f t="shared" si="156"/>
        <v>34899</v>
      </c>
      <c r="F382" s="73">
        <f t="shared" si="156"/>
        <v>34815.4</v>
      </c>
      <c r="G382" s="73">
        <f t="shared" si="156"/>
        <v>33868.200000000004</v>
      </c>
      <c r="H382" s="73">
        <f t="shared" si="156"/>
        <v>34261.4</v>
      </c>
      <c r="I382" s="73">
        <f t="shared" si="156"/>
        <v>1030.8</v>
      </c>
      <c r="J382" s="73">
        <f t="shared" si="156"/>
        <v>554</v>
      </c>
      <c r="K382" s="73">
        <f t="shared" si="156"/>
        <v>0</v>
      </c>
      <c r="L382" s="73">
        <f t="shared" si="156"/>
        <v>0</v>
      </c>
      <c r="M382" s="58"/>
    </row>
    <row r="383" spans="1:13" s="46" customFormat="1" ht="33" customHeight="1" x14ac:dyDescent="0.25">
      <c r="A383" s="216" t="s">
        <v>377</v>
      </c>
      <c r="B383" s="217"/>
      <c r="C383" s="217"/>
      <c r="D383" s="217"/>
      <c r="E383" s="217"/>
      <c r="F383" s="217"/>
      <c r="G383" s="217"/>
      <c r="H383" s="217"/>
      <c r="I383" s="217"/>
      <c r="J383" s="217"/>
      <c r="K383" s="217"/>
      <c r="L383" s="217"/>
      <c r="M383" s="218"/>
    </row>
    <row r="384" spans="1:13" s="46" customFormat="1" ht="33" customHeight="1" x14ac:dyDescent="0.25">
      <c r="A384" s="219" t="s">
        <v>34</v>
      </c>
      <c r="B384" s="182" t="s">
        <v>378</v>
      </c>
      <c r="C384" s="188" t="s">
        <v>273</v>
      </c>
      <c r="D384" s="33" t="s">
        <v>19</v>
      </c>
      <c r="E384" s="73">
        <f t="shared" ref="E384:L384" si="157">+E385+E386</f>
        <v>860</v>
      </c>
      <c r="F384" s="73">
        <f t="shared" si="157"/>
        <v>0</v>
      </c>
      <c r="G384" s="73">
        <f t="shared" si="157"/>
        <v>774</v>
      </c>
      <c r="H384" s="73">
        <f t="shared" si="157"/>
        <v>0</v>
      </c>
      <c r="I384" s="73">
        <f t="shared" si="157"/>
        <v>86</v>
      </c>
      <c r="J384" s="73">
        <f t="shared" si="157"/>
        <v>0</v>
      </c>
      <c r="K384" s="73">
        <f t="shared" si="157"/>
        <v>0</v>
      </c>
      <c r="L384" s="73">
        <f t="shared" si="157"/>
        <v>0</v>
      </c>
      <c r="M384" s="58"/>
    </row>
    <row r="385" spans="1:13" s="46" customFormat="1" ht="35.25" customHeight="1" x14ac:dyDescent="0.25">
      <c r="A385" s="198"/>
      <c r="B385" s="183"/>
      <c r="C385" s="189"/>
      <c r="D385" s="75" t="s">
        <v>15</v>
      </c>
      <c r="E385" s="56">
        <f>+G385+I385+K385</f>
        <v>0</v>
      </c>
      <c r="F385" s="56">
        <f>+H385+J385+L385</f>
        <v>0</v>
      </c>
      <c r="G385" s="61">
        <v>0</v>
      </c>
      <c r="H385" s="61">
        <v>0</v>
      </c>
      <c r="I385" s="61">
        <v>0</v>
      </c>
      <c r="J385" s="61">
        <v>0</v>
      </c>
      <c r="K385" s="61">
        <v>0</v>
      </c>
      <c r="L385" s="61">
        <v>0</v>
      </c>
      <c r="M385" s="58"/>
    </row>
    <row r="386" spans="1:13" s="46" customFormat="1" ht="33.75" customHeight="1" x14ac:dyDescent="0.25">
      <c r="A386" s="199"/>
      <c r="B386" s="184"/>
      <c r="C386" s="189"/>
      <c r="D386" s="35" t="s">
        <v>12</v>
      </c>
      <c r="E386" s="56">
        <f>+G386+I386+K386</f>
        <v>860</v>
      </c>
      <c r="F386" s="56">
        <f>+H386+J386+L386</f>
        <v>0</v>
      </c>
      <c r="G386" s="61">
        <v>774</v>
      </c>
      <c r="H386" s="61">
        <v>0</v>
      </c>
      <c r="I386" s="61">
        <v>86</v>
      </c>
      <c r="J386" s="61">
        <v>0</v>
      </c>
      <c r="K386" s="61"/>
      <c r="L386" s="61"/>
      <c r="M386" s="58" t="s">
        <v>293</v>
      </c>
    </row>
    <row r="387" spans="1:13" s="46" customFormat="1" ht="34.5" customHeight="1" x14ac:dyDescent="0.25">
      <c r="A387" s="219" t="s">
        <v>37</v>
      </c>
      <c r="B387" s="182" t="s">
        <v>380</v>
      </c>
      <c r="C387" s="188" t="s">
        <v>273</v>
      </c>
      <c r="D387" s="33" t="s">
        <v>19</v>
      </c>
      <c r="E387" s="73">
        <f t="shared" ref="E387:L387" si="158">+E388+E389</f>
        <v>2500</v>
      </c>
      <c r="F387" s="73">
        <f t="shared" si="158"/>
        <v>0</v>
      </c>
      <c r="G387" s="73">
        <f t="shared" si="158"/>
        <v>2250</v>
      </c>
      <c r="H387" s="73">
        <f t="shared" si="158"/>
        <v>0</v>
      </c>
      <c r="I387" s="73">
        <f t="shared" si="158"/>
        <v>250</v>
      </c>
      <c r="J387" s="73">
        <f t="shared" si="158"/>
        <v>0</v>
      </c>
      <c r="K387" s="73">
        <f t="shared" si="158"/>
        <v>0</v>
      </c>
      <c r="L387" s="73">
        <f t="shared" si="158"/>
        <v>0</v>
      </c>
      <c r="M387" s="58"/>
    </row>
    <row r="388" spans="1:13" s="46" customFormat="1" ht="30" customHeight="1" x14ac:dyDescent="0.25">
      <c r="A388" s="198"/>
      <c r="B388" s="183"/>
      <c r="C388" s="189"/>
      <c r="D388" s="75" t="s">
        <v>15</v>
      </c>
      <c r="E388" s="56">
        <f>+G388+I388+K388</f>
        <v>0</v>
      </c>
      <c r="F388" s="56">
        <f>+H388+J388+L388</f>
        <v>0</v>
      </c>
      <c r="G388" s="61">
        <v>0</v>
      </c>
      <c r="H388" s="61">
        <v>0</v>
      </c>
      <c r="I388" s="61">
        <v>0</v>
      </c>
      <c r="J388" s="61">
        <v>0</v>
      </c>
      <c r="K388" s="61">
        <v>0</v>
      </c>
      <c r="L388" s="61">
        <v>0</v>
      </c>
      <c r="M388" s="58"/>
    </row>
    <row r="389" spans="1:13" s="46" customFormat="1" ht="36.75" customHeight="1" x14ac:dyDescent="0.25">
      <c r="A389" s="199"/>
      <c r="B389" s="184"/>
      <c r="C389" s="189"/>
      <c r="D389" s="35" t="s">
        <v>12</v>
      </c>
      <c r="E389" s="56">
        <f>+G389+I389+K389</f>
        <v>2500</v>
      </c>
      <c r="F389" s="56">
        <f>+H389+J389+L389</f>
        <v>0</v>
      </c>
      <c r="G389" s="61">
        <v>2250</v>
      </c>
      <c r="H389" s="61">
        <v>0</v>
      </c>
      <c r="I389" s="61">
        <v>250</v>
      </c>
      <c r="J389" s="61">
        <v>0</v>
      </c>
      <c r="K389" s="61">
        <v>0</v>
      </c>
      <c r="L389" s="61">
        <v>0</v>
      </c>
      <c r="M389" s="58" t="s">
        <v>293</v>
      </c>
    </row>
    <row r="390" spans="1:13" s="46" customFormat="1" ht="24.75" customHeight="1" x14ac:dyDescent="0.25">
      <c r="A390" s="234" t="s">
        <v>40</v>
      </c>
      <c r="B390" s="182" t="s">
        <v>381</v>
      </c>
      <c r="C390" s="188" t="s">
        <v>285</v>
      </c>
      <c r="D390" s="33" t="s">
        <v>19</v>
      </c>
      <c r="E390" s="73">
        <f t="shared" ref="E390:L390" si="159">+E391+E392</f>
        <v>480</v>
      </c>
      <c r="F390" s="73">
        <f t="shared" si="159"/>
        <v>0</v>
      </c>
      <c r="G390" s="73">
        <f t="shared" si="159"/>
        <v>480</v>
      </c>
      <c r="H390" s="73">
        <f t="shared" si="159"/>
        <v>0</v>
      </c>
      <c r="I390" s="73">
        <f t="shared" si="159"/>
        <v>0</v>
      </c>
      <c r="J390" s="73">
        <f t="shared" si="159"/>
        <v>0</v>
      </c>
      <c r="K390" s="73">
        <f t="shared" si="159"/>
        <v>0</v>
      </c>
      <c r="L390" s="73">
        <f t="shared" si="159"/>
        <v>0</v>
      </c>
      <c r="M390" s="58"/>
    </row>
    <row r="391" spans="1:13" s="46" customFormat="1" ht="56.25" customHeight="1" x14ac:dyDescent="0.25">
      <c r="A391" s="234"/>
      <c r="B391" s="183"/>
      <c r="C391" s="189"/>
      <c r="D391" s="75" t="s">
        <v>15</v>
      </c>
      <c r="E391" s="56">
        <f>+G391+I391+K391</f>
        <v>480</v>
      </c>
      <c r="F391" s="56">
        <f>+H391+J391+L391</f>
        <v>0</v>
      </c>
      <c r="G391" s="61">
        <v>480</v>
      </c>
      <c r="H391" s="61">
        <v>0</v>
      </c>
      <c r="I391" s="61">
        <v>0</v>
      </c>
      <c r="J391" s="61">
        <v>0</v>
      </c>
      <c r="K391" s="61">
        <v>0</v>
      </c>
      <c r="L391" s="61">
        <v>0</v>
      </c>
      <c r="M391" s="58" t="s">
        <v>382</v>
      </c>
    </row>
    <row r="392" spans="1:13" s="46" customFormat="1" ht="32.25" customHeight="1" x14ac:dyDescent="0.25">
      <c r="A392" s="234"/>
      <c r="B392" s="184"/>
      <c r="C392" s="189"/>
      <c r="D392" s="35" t="s">
        <v>12</v>
      </c>
      <c r="E392" s="56">
        <f>+G392+I392+K392</f>
        <v>0</v>
      </c>
      <c r="F392" s="56">
        <f>+H392+J392+L392</f>
        <v>0</v>
      </c>
      <c r="G392" s="61">
        <v>0</v>
      </c>
      <c r="H392" s="61">
        <v>0</v>
      </c>
      <c r="I392" s="61">
        <v>0</v>
      </c>
      <c r="J392" s="61">
        <v>0</v>
      </c>
      <c r="K392" s="61">
        <v>0</v>
      </c>
      <c r="L392" s="61">
        <v>0</v>
      </c>
      <c r="M392" s="58"/>
    </row>
    <row r="393" spans="1:13" s="46" customFormat="1" ht="63.75" customHeight="1" x14ac:dyDescent="0.25">
      <c r="A393" s="234" t="s">
        <v>43</v>
      </c>
      <c r="B393" s="182" t="s">
        <v>383</v>
      </c>
      <c r="C393" s="188" t="s">
        <v>273</v>
      </c>
      <c r="D393" s="33" t="s">
        <v>19</v>
      </c>
      <c r="E393" s="73">
        <f t="shared" ref="E393:L393" si="160">+E394+E395</f>
        <v>4815.5</v>
      </c>
      <c r="F393" s="73">
        <f t="shared" si="160"/>
        <v>0</v>
      </c>
      <c r="G393" s="73">
        <f t="shared" si="160"/>
        <v>0</v>
      </c>
      <c r="H393" s="73">
        <f t="shared" si="160"/>
        <v>0</v>
      </c>
      <c r="I393" s="73">
        <f t="shared" si="160"/>
        <v>4815.5</v>
      </c>
      <c r="J393" s="73">
        <f t="shared" si="160"/>
        <v>0</v>
      </c>
      <c r="K393" s="73">
        <f t="shared" si="160"/>
        <v>0</v>
      </c>
      <c r="L393" s="73">
        <f t="shared" si="160"/>
        <v>0</v>
      </c>
      <c r="M393" s="58"/>
    </row>
    <row r="394" spans="1:13" s="46" customFormat="1" ht="30.75" customHeight="1" x14ac:dyDescent="0.25">
      <c r="A394" s="234"/>
      <c r="B394" s="183"/>
      <c r="C394" s="189"/>
      <c r="D394" s="75" t="s">
        <v>15</v>
      </c>
      <c r="E394" s="56">
        <f>+G394+I394+K394</f>
        <v>4815.5</v>
      </c>
      <c r="F394" s="56">
        <f>+H394+J394+L394</f>
        <v>0</v>
      </c>
      <c r="G394" s="61">
        <v>0</v>
      </c>
      <c r="H394" s="61">
        <v>0</v>
      </c>
      <c r="I394" s="61">
        <v>4815.5</v>
      </c>
      <c r="J394" s="61">
        <v>0</v>
      </c>
      <c r="K394" s="61">
        <v>0</v>
      </c>
      <c r="L394" s="61">
        <v>0</v>
      </c>
      <c r="M394" s="58" t="s">
        <v>293</v>
      </c>
    </row>
    <row r="395" spans="1:13" s="46" customFormat="1" ht="31.5" customHeight="1" x14ac:dyDescent="0.25">
      <c r="A395" s="234"/>
      <c r="B395" s="184"/>
      <c r="C395" s="189"/>
      <c r="D395" s="35" t="s">
        <v>12</v>
      </c>
      <c r="E395" s="56">
        <f>+G395+I395+K395</f>
        <v>0</v>
      </c>
      <c r="F395" s="56">
        <f>+H395+J395+L395</f>
        <v>0</v>
      </c>
      <c r="G395" s="61">
        <v>0</v>
      </c>
      <c r="H395" s="61">
        <v>0</v>
      </c>
      <c r="I395" s="61">
        <v>0</v>
      </c>
      <c r="J395" s="61">
        <v>0</v>
      </c>
      <c r="K395" s="61">
        <v>0</v>
      </c>
      <c r="L395" s="61">
        <v>0</v>
      </c>
      <c r="M395" s="58"/>
    </row>
    <row r="396" spans="1:13" s="46" customFormat="1" ht="30" customHeight="1" x14ac:dyDescent="0.25">
      <c r="A396" s="219" t="s">
        <v>46</v>
      </c>
      <c r="B396" s="182" t="s">
        <v>384</v>
      </c>
      <c r="C396" s="188" t="s">
        <v>273</v>
      </c>
      <c r="D396" s="33" t="s">
        <v>19</v>
      </c>
      <c r="E396" s="73">
        <f t="shared" ref="E396:L396" si="161">+E397+E398</f>
        <v>712</v>
      </c>
      <c r="F396" s="73">
        <f t="shared" si="161"/>
        <v>712</v>
      </c>
      <c r="G396" s="73">
        <f t="shared" si="161"/>
        <v>640</v>
      </c>
      <c r="H396" s="73">
        <f t="shared" si="161"/>
        <v>640</v>
      </c>
      <c r="I396" s="73">
        <f t="shared" si="161"/>
        <v>72</v>
      </c>
      <c r="J396" s="73">
        <f t="shared" si="161"/>
        <v>72</v>
      </c>
      <c r="K396" s="73">
        <f t="shared" si="161"/>
        <v>0</v>
      </c>
      <c r="L396" s="73">
        <f t="shared" si="161"/>
        <v>0</v>
      </c>
      <c r="M396" s="58"/>
    </row>
    <row r="397" spans="1:13" s="46" customFormat="1" ht="54.75" customHeight="1" x14ac:dyDescent="0.25">
      <c r="A397" s="198"/>
      <c r="B397" s="183"/>
      <c r="C397" s="189"/>
      <c r="D397" s="75" t="s">
        <v>15</v>
      </c>
      <c r="E397" s="56">
        <f>+G397+I397+K397</f>
        <v>712</v>
      </c>
      <c r="F397" s="56">
        <f>+H397+J397+L397</f>
        <v>712</v>
      </c>
      <c r="G397" s="61">
        <v>640</v>
      </c>
      <c r="H397" s="61">
        <v>640</v>
      </c>
      <c r="I397" s="61">
        <v>72</v>
      </c>
      <c r="J397" s="61">
        <v>72</v>
      </c>
      <c r="K397" s="61">
        <v>0</v>
      </c>
      <c r="L397" s="61">
        <v>0</v>
      </c>
      <c r="M397" s="58" t="s">
        <v>385</v>
      </c>
    </row>
    <row r="398" spans="1:13" s="46" customFormat="1" ht="30.75" customHeight="1" x14ac:dyDescent="0.25">
      <c r="A398" s="198"/>
      <c r="B398" s="183"/>
      <c r="C398" s="189"/>
      <c r="D398" s="35" t="s">
        <v>12</v>
      </c>
      <c r="E398" s="56">
        <f>+G398+I398+K398</f>
        <v>0</v>
      </c>
      <c r="F398" s="56">
        <f>+H398+J398+L398</f>
        <v>0</v>
      </c>
      <c r="G398" s="61">
        <v>0</v>
      </c>
      <c r="H398" s="61">
        <v>0</v>
      </c>
      <c r="I398" s="61">
        <v>0</v>
      </c>
      <c r="J398" s="61">
        <v>0</v>
      </c>
      <c r="K398" s="61">
        <v>0</v>
      </c>
      <c r="L398" s="61">
        <v>0</v>
      </c>
      <c r="M398" s="58"/>
    </row>
    <row r="399" spans="1:13" s="46" customFormat="1" ht="48.75" customHeight="1" x14ac:dyDescent="0.25">
      <c r="A399" s="198"/>
      <c r="B399" s="183"/>
      <c r="C399" s="188" t="s">
        <v>323</v>
      </c>
      <c r="D399" s="33" t="s">
        <v>19</v>
      </c>
      <c r="E399" s="73">
        <f t="shared" ref="E399:L399" si="162">+E400+E401</f>
        <v>84</v>
      </c>
      <c r="F399" s="73">
        <f t="shared" si="162"/>
        <v>84</v>
      </c>
      <c r="G399" s="73">
        <f t="shared" si="162"/>
        <v>0</v>
      </c>
      <c r="H399" s="73">
        <f t="shared" si="162"/>
        <v>0</v>
      </c>
      <c r="I399" s="73">
        <f t="shared" si="162"/>
        <v>84</v>
      </c>
      <c r="J399" s="73">
        <f t="shared" si="162"/>
        <v>84</v>
      </c>
      <c r="K399" s="73">
        <f t="shared" si="162"/>
        <v>0</v>
      </c>
      <c r="L399" s="73">
        <f t="shared" si="162"/>
        <v>0</v>
      </c>
      <c r="M399" s="58"/>
    </row>
    <row r="400" spans="1:13" s="46" customFormat="1" ht="87.75" customHeight="1" x14ac:dyDescent="0.25">
      <c r="A400" s="198"/>
      <c r="B400" s="183"/>
      <c r="C400" s="189"/>
      <c r="D400" s="75" t="s">
        <v>15</v>
      </c>
      <c r="E400" s="56">
        <f>+G400+I400+K400</f>
        <v>84</v>
      </c>
      <c r="F400" s="56">
        <f>+H400+J400+L400</f>
        <v>65.2</v>
      </c>
      <c r="G400" s="61">
        <v>0</v>
      </c>
      <c r="H400" s="61">
        <v>0</v>
      </c>
      <c r="I400" s="61">
        <v>84</v>
      </c>
      <c r="J400" s="61">
        <v>65.2</v>
      </c>
      <c r="K400" s="61">
        <v>0</v>
      </c>
      <c r="L400" s="61">
        <v>0</v>
      </c>
      <c r="M400" s="58" t="s">
        <v>386</v>
      </c>
    </row>
    <row r="401" spans="1:13" s="46" customFormat="1" ht="48.75" customHeight="1" x14ac:dyDescent="0.25">
      <c r="A401" s="198"/>
      <c r="B401" s="183"/>
      <c r="C401" s="189"/>
      <c r="D401" s="35" t="s">
        <v>12</v>
      </c>
      <c r="E401" s="56">
        <f>+G401+I401+K401</f>
        <v>0</v>
      </c>
      <c r="F401" s="56">
        <f>+H401+J401+L401</f>
        <v>18.8</v>
      </c>
      <c r="G401" s="61">
        <v>0</v>
      </c>
      <c r="H401" s="61">
        <v>0</v>
      </c>
      <c r="I401" s="61">
        <v>0</v>
      </c>
      <c r="J401" s="61">
        <v>18.8</v>
      </c>
      <c r="K401" s="61">
        <v>0</v>
      </c>
      <c r="L401" s="61">
        <v>0</v>
      </c>
      <c r="M401" s="58"/>
    </row>
    <row r="402" spans="1:13" s="46" customFormat="1" ht="36" customHeight="1" x14ac:dyDescent="0.25">
      <c r="A402" s="198"/>
      <c r="B402" s="183"/>
      <c r="C402" s="188" t="s">
        <v>272</v>
      </c>
      <c r="D402" s="33" t="s">
        <v>19</v>
      </c>
      <c r="E402" s="73">
        <f t="shared" ref="E402:L402" si="163">+E403+E404</f>
        <v>72</v>
      </c>
      <c r="F402" s="73">
        <f t="shared" si="163"/>
        <v>72</v>
      </c>
      <c r="G402" s="73">
        <f t="shared" si="163"/>
        <v>0</v>
      </c>
      <c r="H402" s="73">
        <f t="shared" si="163"/>
        <v>0</v>
      </c>
      <c r="I402" s="73">
        <f t="shared" si="163"/>
        <v>72</v>
      </c>
      <c r="J402" s="73">
        <f t="shared" si="163"/>
        <v>72</v>
      </c>
      <c r="K402" s="73">
        <f t="shared" si="163"/>
        <v>0</v>
      </c>
      <c r="L402" s="73">
        <f t="shared" si="163"/>
        <v>0</v>
      </c>
      <c r="M402" s="58"/>
    </row>
    <row r="403" spans="1:13" s="46" customFormat="1" ht="77.25" customHeight="1" x14ac:dyDescent="0.25">
      <c r="A403" s="198"/>
      <c r="B403" s="183"/>
      <c r="C403" s="189"/>
      <c r="D403" s="75" t="s">
        <v>15</v>
      </c>
      <c r="E403" s="56">
        <f>+G403+I403+K403</f>
        <v>72</v>
      </c>
      <c r="F403" s="56">
        <f>+H403+J403+L403</f>
        <v>72</v>
      </c>
      <c r="G403" s="61">
        <v>0</v>
      </c>
      <c r="H403" s="61">
        <v>0</v>
      </c>
      <c r="I403" s="61">
        <v>72</v>
      </c>
      <c r="J403" s="61">
        <v>72</v>
      </c>
      <c r="K403" s="61">
        <v>0</v>
      </c>
      <c r="L403" s="61">
        <v>0</v>
      </c>
      <c r="M403" s="58" t="s">
        <v>387</v>
      </c>
    </row>
    <row r="404" spans="1:13" s="46" customFormat="1" ht="36.75" customHeight="1" x14ac:dyDescent="0.25">
      <c r="A404" s="198"/>
      <c r="B404" s="183"/>
      <c r="C404" s="189"/>
      <c r="D404" s="35" t="s">
        <v>12</v>
      </c>
      <c r="E404" s="56">
        <f>+G404+I404+K404</f>
        <v>0</v>
      </c>
      <c r="F404" s="56">
        <f>+H404+J404+L404</f>
        <v>0</v>
      </c>
      <c r="G404" s="61">
        <v>0</v>
      </c>
      <c r="H404" s="61">
        <v>0</v>
      </c>
      <c r="I404" s="61">
        <v>0</v>
      </c>
      <c r="J404" s="61">
        <v>0</v>
      </c>
      <c r="K404" s="61">
        <v>0</v>
      </c>
      <c r="L404" s="61">
        <v>0</v>
      </c>
      <c r="M404" s="58"/>
    </row>
    <row r="405" spans="1:13" s="46" customFormat="1" ht="48.75" customHeight="1" x14ac:dyDescent="0.25">
      <c r="A405" s="198"/>
      <c r="B405" s="183"/>
      <c r="C405" s="188" t="s">
        <v>267</v>
      </c>
      <c r="D405" s="33" t="s">
        <v>19</v>
      </c>
      <c r="E405" s="73">
        <f t="shared" ref="E405:L405" si="164">+E406+E407</f>
        <v>99</v>
      </c>
      <c r="F405" s="73">
        <f t="shared" si="164"/>
        <v>99</v>
      </c>
      <c r="G405" s="73">
        <f t="shared" si="164"/>
        <v>0</v>
      </c>
      <c r="H405" s="73">
        <f t="shared" si="164"/>
        <v>0</v>
      </c>
      <c r="I405" s="73">
        <f t="shared" si="164"/>
        <v>99</v>
      </c>
      <c r="J405" s="73">
        <f t="shared" si="164"/>
        <v>99</v>
      </c>
      <c r="K405" s="73">
        <f t="shared" si="164"/>
        <v>0</v>
      </c>
      <c r="L405" s="73">
        <f t="shared" si="164"/>
        <v>0</v>
      </c>
      <c r="M405" s="58"/>
    </row>
    <row r="406" spans="1:13" s="46" customFormat="1" ht="41.25" customHeight="1" x14ac:dyDescent="0.25">
      <c r="A406" s="198"/>
      <c r="B406" s="183"/>
      <c r="C406" s="189"/>
      <c r="D406" s="75" t="s">
        <v>15</v>
      </c>
      <c r="E406" s="56">
        <f>+G406+I406+K406</f>
        <v>99</v>
      </c>
      <c r="F406" s="56">
        <f>+H406+J406+L406</f>
        <v>99</v>
      </c>
      <c r="G406" s="61">
        <v>0</v>
      </c>
      <c r="H406" s="61">
        <v>0</v>
      </c>
      <c r="I406" s="61">
        <v>99</v>
      </c>
      <c r="J406" s="61">
        <v>99</v>
      </c>
      <c r="K406" s="61">
        <v>0</v>
      </c>
      <c r="L406" s="61">
        <v>0</v>
      </c>
      <c r="M406" s="58" t="s">
        <v>388</v>
      </c>
    </row>
    <row r="407" spans="1:13" s="46" customFormat="1" ht="48.75" customHeight="1" x14ac:dyDescent="0.25">
      <c r="A407" s="198"/>
      <c r="B407" s="183"/>
      <c r="C407" s="189"/>
      <c r="D407" s="35" t="s">
        <v>12</v>
      </c>
      <c r="E407" s="56">
        <f>+G407+I407+K407</f>
        <v>0</v>
      </c>
      <c r="F407" s="56">
        <f>+H407+J407+L407</f>
        <v>0</v>
      </c>
      <c r="G407" s="61">
        <v>0</v>
      </c>
      <c r="H407" s="61">
        <v>0</v>
      </c>
      <c r="I407" s="61">
        <v>0</v>
      </c>
      <c r="J407" s="61">
        <v>0</v>
      </c>
      <c r="K407" s="61">
        <v>0</v>
      </c>
      <c r="L407" s="61">
        <v>0</v>
      </c>
      <c r="M407" s="58"/>
    </row>
    <row r="408" spans="1:13" s="46" customFormat="1" ht="30" customHeight="1" x14ac:dyDescent="0.25">
      <c r="A408" s="198"/>
      <c r="B408" s="183"/>
      <c r="C408" s="188" t="s">
        <v>371</v>
      </c>
      <c r="D408" s="33" t="s">
        <v>19</v>
      </c>
      <c r="E408" s="73">
        <f t="shared" ref="E408:L408" si="165">+E409+E410</f>
        <v>46.5</v>
      </c>
      <c r="F408" s="73">
        <f t="shared" si="165"/>
        <v>46.5</v>
      </c>
      <c r="G408" s="73">
        <f t="shared" si="165"/>
        <v>0</v>
      </c>
      <c r="H408" s="73">
        <f t="shared" si="165"/>
        <v>0</v>
      </c>
      <c r="I408" s="73">
        <f t="shared" si="165"/>
        <v>46.5</v>
      </c>
      <c r="J408" s="73">
        <f t="shared" si="165"/>
        <v>46.5</v>
      </c>
      <c r="K408" s="73">
        <f t="shared" si="165"/>
        <v>0</v>
      </c>
      <c r="L408" s="73">
        <f t="shared" si="165"/>
        <v>0</v>
      </c>
      <c r="M408" s="58"/>
    </row>
    <row r="409" spans="1:13" s="46" customFormat="1" ht="30" customHeight="1" x14ac:dyDescent="0.25">
      <c r="A409" s="198"/>
      <c r="B409" s="183"/>
      <c r="C409" s="189"/>
      <c r="D409" s="75" t="s">
        <v>15</v>
      </c>
      <c r="E409" s="56">
        <f>+G409+I409+K409</f>
        <v>46.5</v>
      </c>
      <c r="F409" s="56">
        <f>+H409+J409+L409</f>
        <v>46.5</v>
      </c>
      <c r="G409" s="61">
        <v>0</v>
      </c>
      <c r="H409" s="61">
        <v>0</v>
      </c>
      <c r="I409" s="61">
        <v>46.5</v>
      </c>
      <c r="J409" s="61">
        <v>46.5</v>
      </c>
      <c r="K409" s="61">
        <v>0</v>
      </c>
      <c r="L409" s="61">
        <v>0</v>
      </c>
      <c r="M409" s="58" t="s">
        <v>389</v>
      </c>
    </row>
    <row r="410" spans="1:13" s="46" customFormat="1" ht="36.75" customHeight="1" x14ac:dyDescent="0.25">
      <c r="A410" s="198"/>
      <c r="B410" s="183"/>
      <c r="C410" s="189"/>
      <c r="D410" s="35" t="s">
        <v>12</v>
      </c>
      <c r="E410" s="56">
        <f>+G410+I410+K410</f>
        <v>0</v>
      </c>
      <c r="F410" s="56">
        <f>+H410+J410+L410</f>
        <v>0</v>
      </c>
      <c r="G410" s="61">
        <v>0</v>
      </c>
      <c r="H410" s="61">
        <v>0</v>
      </c>
      <c r="I410" s="61">
        <v>0</v>
      </c>
      <c r="J410" s="61">
        <v>0</v>
      </c>
      <c r="K410" s="61">
        <v>0</v>
      </c>
      <c r="L410" s="61">
        <v>0</v>
      </c>
      <c r="M410" s="58"/>
    </row>
    <row r="411" spans="1:13" s="46" customFormat="1" ht="42" customHeight="1" x14ac:dyDescent="0.25">
      <c r="A411" s="198"/>
      <c r="B411" s="183"/>
      <c r="C411" s="188" t="s">
        <v>279</v>
      </c>
      <c r="D411" s="33" t="s">
        <v>19</v>
      </c>
      <c r="E411" s="73">
        <f t="shared" ref="E411:L411" si="166">+E412+E413</f>
        <v>99.9</v>
      </c>
      <c r="F411" s="73">
        <f t="shared" si="166"/>
        <v>99.9</v>
      </c>
      <c r="G411" s="73">
        <f t="shared" si="166"/>
        <v>0</v>
      </c>
      <c r="H411" s="73">
        <f t="shared" si="166"/>
        <v>0</v>
      </c>
      <c r="I411" s="73">
        <f t="shared" si="166"/>
        <v>99.9</v>
      </c>
      <c r="J411" s="73">
        <f t="shared" si="166"/>
        <v>99.9</v>
      </c>
      <c r="K411" s="73">
        <f t="shared" si="166"/>
        <v>0</v>
      </c>
      <c r="L411" s="73">
        <f t="shared" si="166"/>
        <v>0</v>
      </c>
      <c r="M411" s="58"/>
    </row>
    <row r="412" spans="1:13" s="46" customFormat="1" ht="30.75" customHeight="1" x14ac:dyDescent="0.25">
      <c r="A412" s="198"/>
      <c r="B412" s="183"/>
      <c r="C412" s="189"/>
      <c r="D412" s="75" t="s">
        <v>15</v>
      </c>
      <c r="E412" s="56">
        <f>+G412+I412+K412</f>
        <v>99.9</v>
      </c>
      <c r="F412" s="56">
        <f>+H412+J412+L412</f>
        <v>99.9</v>
      </c>
      <c r="G412" s="61">
        <v>0</v>
      </c>
      <c r="H412" s="61">
        <v>0</v>
      </c>
      <c r="I412" s="61">
        <v>99.9</v>
      </c>
      <c r="J412" s="61">
        <v>99.9</v>
      </c>
      <c r="K412" s="61"/>
      <c r="L412" s="61"/>
      <c r="M412" s="58" t="s">
        <v>390</v>
      </c>
    </row>
    <row r="413" spans="1:13" s="46" customFormat="1" ht="39.75" customHeight="1" x14ac:dyDescent="0.25">
      <c r="A413" s="198"/>
      <c r="B413" s="183"/>
      <c r="C413" s="189"/>
      <c r="D413" s="35" t="s">
        <v>12</v>
      </c>
      <c r="E413" s="56">
        <f>+G413+I413+K413</f>
        <v>0</v>
      </c>
      <c r="F413" s="56">
        <f>+H413+J413+L413</f>
        <v>0</v>
      </c>
      <c r="G413" s="61">
        <v>0</v>
      </c>
      <c r="H413" s="61">
        <v>0</v>
      </c>
      <c r="I413" s="61">
        <v>0</v>
      </c>
      <c r="J413" s="61">
        <v>0</v>
      </c>
      <c r="K413" s="61">
        <v>0</v>
      </c>
      <c r="L413" s="61">
        <v>0</v>
      </c>
      <c r="M413" s="58"/>
    </row>
    <row r="414" spans="1:13" s="46" customFormat="1" ht="60" customHeight="1" x14ac:dyDescent="0.25">
      <c r="A414" s="198"/>
      <c r="B414" s="183"/>
      <c r="C414" s="188" t="s">
        <v>270</v>
      </c>
      <c r="D414" s="33" t="s">
        <v>19</v>
      </c>
      <c r="E414" s="73">
        <f t="shared" ref="E414:L414" si="167">+E415+E416</f>
        <v>62</v>
      </c>
      <c r="F414" s="73">
        <f t="shared" si="167"/>
        <v>62</v>
      </c>
      <c r="G414" s="73">
        <f t="shared" si="167"/>
        <v>0</v>
      </c>
      <c r="H414" s="73">
        <f t="shared" si="167"/>
        <v>0</v>
      </c>
      <c r="I414" s="73">
        <f t="shared" si="167"/>
        <v>62</v>
      </c>
      <c r="J414" s="73">
        <f t="shared" si="167"/>
        <v>62</v>
      </c>
      <c r="K414" s="73">
        <f t="shared" si="167"/>
        <v>0</v>
      </c>
      <c r="L414" s="73">
        <f t="shared" si="167"/>
        <v>0</v>
      </c>
      <c r="M414" s="58"/>
    </row>
    <row r="415" spans="1:13" s="46" customFormat="1" ht="30" customHeight="1" x14ac:dyDescent="0.25">
      <c r="A415" s="198"/>
      <c r="B415" s="183"/>
      <c r="C415" s="189"/>
      <c r="D415" s="75" t="s">
        <v>15</v>
      </c>
      <c r="E415" s="56">
        <f>+G415+I415+K415</f>
        <v>62</v>
      </c>
      <c r="F415" s="56">
        <f>+H415+J415+L415</f>
        <v>62</v>
      </c>
      <c r="G415" s="61">
        <v>0</v>
      </c>
      <c r="H415" s="61">
        <v>0</v>
      </c>
      <c r="I415" s="61">
        <v>62</v>
      </c>
      <c r="J415" s="61">
        <v>62</v>
      </c>
      <c r="K415" s="61"/>
      <c r="L415" s="61"/>
      <c r="M415" s="58" t="s">
        <v>391</v>
      </c>
    </row>
    <row r="416" spans="1:13" s="46" customFormat="1" ht="54" customHeight="1" x14ac:dyDescent="0.25">
      <c r="A416" s="198"/>
      <c r="B416" s="183"/>
      <c r="C416" s="189"/>
      <c r="D416" s="35" t="s">
        <v>12</v>
      </c>
      <c r="E416" s="56">
        <f>+G416+I416+K416</f>
        <v>0</v>
      </c>
      <c r="F416" s="56">
        <f>+H416+J416+L416</f>
        <v>0</v>
      </c>
      <c r="G416" s="61">
        <v>0</v>
      </c>
      <c r="H416" s="61">
        <v>0</v>
      </c>
      <c r="I416" s="61">
        <v>0</v>
      </c>
      <c r="J416" s="61">
        <v>0</v>
      </c>
      <c r="K416" s="61">
        <v>0</v>
      </c>
      <c r="L416" s="61">
        <v>0</v>
      </c>
      <c r="M416" s="58"/>
    </row>
    <row r="417" spans="1:15" s="46" customFormat="1" ht="44.25" customHeight="1" x14ac:dyDescent="0.25">
      <c r="A417" s="198"/>
      <c r="B417" s="183"/>
      <c r="C417" s="188" t="s">
        <v>350</v>
      </c>
      <c r="D417" s="33" t="s">
        <v>19</v>
      </c>
      <c r="E417" s="73">
        <f t="shared" ref="E417:L417" si="168">+E418+E419</f>
        <v>62</v>
      </c>
      <c r="F417" s="73">
        <f t="shared" si="168"/>
        <v>62</v>
      </c>
      <c r="G417" s="73">
        <f t="shared" si="168"/>
        <v>0</v>
      </c>
      <c r="H417" s="73">
        <f t="shared" si="168"/>
        <v>0</v>
      </c>
      <c r="I417" s="73">
        <f t="shared" si="168"/>
        <v>62</v>
      </c>
      <c r="J417" s="73">
        <f t="shared" si="168"/>
        <v>62</v>
      </c>
      <c r="K417" s="73">
        <f t="shared" si="168"/>
        <v>0</v>
      </c>
      <c r="L417" s="73">
        <f t="shared" si="168"/>
        <v>0</v>
      </c>
      <c r="M417" s="58"/>
    </row>
    <row r="418" spans="1:15" s="46" customFormat="1" ht="60.75" customHeight="1" x14ac:dyDescent="0.25">
      <c r="A418" s="198"/>
      <c r="B418" s="183"/>
      <c r="C418" s="189"/>
      <c r="D418" s="75" t="s">
        <v>15</v>
      </c>
      <c r="E418" s="56">
        <f>+G418+I418+K418</f>
        <v>62</v>
      </c>
      <c r="F418" s="56">
        <f>+H418+J418+L418</f>
        <v>62</v>
      </c>
      <c r="G418" s="61">
        <v>0</v>
      </c>
      <c r="H418" s="61">
        <v>0</v>
      </c>
      <c r="I418" s="61">
        <v>62</v>
      </c>
      <c r="J418" s="61">
        <v>62</v>
      </c>
      <c r="K418" s="61">
        <v>0</v>
      </c>
      <c r="L418" s="61">
        <v>0</v>
      </c>
      <c r="M418" s="58" t="s">
        <v>392</v>
      </c>
    </row>
    <row r="419" spans="1:15" s="46" customFormat="1" ht="36.75" customHeight="1" x14ac:dyDescent="0.25">
      <c r="A419" s="198"/>
      <c r="B419" s="183"/>
      <c r="C419" s="189"/>
      <c r="D419" s="35" t="s">
        <v>12</v>
      </c>
      <c r="E419" s="56">
        <f>+G419+I419+K419</f>
        <v>0</v>
      </c>
      <c r="F419" s="56">
        <f>+H419+J419+L419</f>
        <v>0</v>
      </c>
      <c r="G419" s="61">
        <v>0</v>
      </c>
      <c r="H419" s="61">
        <v>0</v>
      </c>
      <c r="I419" s="61">
        <v>0</v>
      </c>
      <c r="J419" s="61">
        <v>0</v>
      </c>
      <c r="K419" s="61">
        <v>0</v>
      </c>
      <c r="L419" s="61">
        <v>0</v>
      </c>
      <c r="M419" s="58"/>
    </row>
    <row r="420" spans="1:15" s="46" customFormat="1" ht="30" customHeight="1" x14ac:dyDescent="0.25">
      <c r="A420" s="198"/>
      <c r="B420" s="183"/>
      <c r="C420" s="188" t="s">
        <v>280</v>
      </c>
      <c r="D420" s="33" t="s">
        <v>19</v>
      </c>
      <c r="E420" s="73">
        <f t="shared" ref="E420:L420" si="169">+E421+E422</f>
        <v>85.5</v>
      </c>
      <c r="F420" s="73">
        <f t="shared" si="169"/>
        <v>85.5</v>
      </c>
      <c r="G420" s="73">
        <f t="shared" si="169"/>
        <v>0</v>
      </c>
      <c r="H420" s="73">
        <f t="shared" si="169"/>
        <v>0</v>
      </c>
      <c r="I420" s="73">
        <f t="shared" si="169"/>
        <v>85.5</v>
      </c>
      <c r="J420" s="73">
        <f t="shared" si="169"/>
        <v>85.5</v>
      </c>
      <c r="K420" s="73">
        <f t="shared" si="169"/>
        <v>0</v>
      </c>
      <c r="L420" s="73">
        <f t="shared" si="169"/>
        <v>0</v>
      </c>
      <c r="M420" s="58"/>
    </row>
    <row r="421" spans="1:15" s="46" customFormat="1" ht="54.75" customHeight="1" x14ac:dyDescent="0.25">
      <c r="A421" s="198"/>
      <c r="B421" s="183"/>
      <c r="C421" s="189"/>
      <c r="D421" s="75" t="s">
        <v>15</v>
      </c>
      <c r="E421" s="56">
        <f>+G421+I421+K421</f>
        <v>85.5</v>
      </c>
      <c r="F421" s="56">
        <f>+H421+J421+L421</f>
        <v>85.5</v>
      </c>
      <c r="G421" s="61">
        <v>0</v>
      </c>
      <c r="H421" s="61">
        <v>0</v>
      </c>
      <c r="I421" s="61">
        <v>85.5</v>
      </c>
      <c r="J421" s="61">
        <v>85.5</v>
      </c>
      <c r="K421" s="61">
        <v>0</v>
      </c>
      <c r="L421" s="61">
        <v>0</v>
      </c>
      <c r="M421" s="58" t="s">
        <v>393</v>
      </c>
    </row>
    <row r="422" spans="1:15" s="46" customFormat="1" ht="29.25" customHeight="1" x14ac:dyDescent="0.25">
      <c r="A422" s="199"/>
      <c r="B422" s="184"/>
      <c r="C422" s="189"/>
      <c r="D422" s="35" t="s">
        <v>12</v>
      </c>
      <c r="E422" s="56">
        <f>+G422+I422+K422</f>
        <v>0</v>
      </c>
      <c r="F422" s="56">
        <f>+H422+J422+L422</f>
        <v>0</v>
      </c>
      <c r="G422" s="61">
        <v>0</v>
      </c>
      <c r="H422" s="61">
        <v>0</v>
      </c>
      <c r="I422" s="61">
        <v>0</v>
      </c>
      <c r="J422" s="61">
        <v>0</v>
      </c>
      <c r="K422" s="61">
        <v>0</v>
      </c>
      <c r="L422" s="61">
        <v>0</v>
      </c>
      <c r="M422" s="58"/>
    </row>
    <row r="423" spans="1:15" s="46" customFormat="1" ht="32.25" customHeight="1" x14ac:dyDescent="0.25">
      <c r="A423" s="182"/>
      <c r="B423" s="200" t="s">
        <v>572</v>
      </c>
      <c r="C423" s="62"/>
      <c r="D423" s="33" t="s">
        <v>514</v>
      </c>
      <c r="E423" s="128">
        <f>E384+E387+E390+E393+E396+E399+E402+E405+E408+E411+E414+E417+E420</f>
        <v>9978.4</v>
      </c>
      <c r="F423" s="128">
        <f t="shared" ref="F423:L423" si="170">F384+F387+F390+F393+F396+F399+F402+F405+F408+F411+F414+F417+F420</f>
        <v>1322.9</v>
      </c>
      <c r="G423" s="128">
        <f t="shared" si="170"/>
        <v>4144</v>
      </c>
      <c r="H423" s="128">
        <f t="shared" si="170"/>
        <v>640</v>
      </c>
      <c r="I423" s="128">
        <f t="shared" si="170"/>
        <v>5834.4</v>
      </c>
      <c r="J423" s="128">
        <f t="shared" si="170"/>
        <v>682.9</v>
      </c>
      <c r="K423" s="128">
        <f t="shared" si="170"/>
        <v>0</v>
      </c>
      <c r="L423" s="128">
        <f t="shared" si="170"/>
        <v>0</v>
      </c>
      <c r="M423" s="58"/>
    </row>
    <row r="424" spans="1:15" s="46" customFormat="1" ht="51" customHeight="1" x14ac:dyDescent="0.25">
      <c r="A424" s="183"/>
      <c r="B424" s="201"/>
      <c r="C424" s="62"/>
      <c r="D424" s="115" t="s">
        <v>15</v>
      </c>
      <c r="E424" s="128">
        <f t="shared" ref="E424:L425" si="171">E385+E388+E391+E394+E397+E400+E403+E406+E409+E412+E415+E418+E421</f>
        <v>6618.4</v>
      </c>
      <c r="F424" s="128">
        <f t="shared" si="171"/>
        <v>1304.1000000000001</v>
      </c>
      <c r="G424" s="128">
        <f t="shared" si="171"/>
        <v>1120</v>
      </c>
      <c r="H424" s="128">
        <f t="shared" si="171"/>
        <v>640</v>
      </c>
      <c r="I424" s="128">
        <f t="shared" si="171"/>
        <v>5498.4</v>
      </c>
      <c r="J424" s="128">
        <f t="shared" si="171"/>
        <v>664.1</v>
      </c>
      <c r="K424" s="128">
        <f t="shared" si="171"/>
        <v>0</v>
      </c>
      <c r="L424" s="128">
        <f t="shared" si="171"/>
        <v>0</v>
      </c>
      <c r="M424" s="58"/>
    </row>
    <row r="425" spans="1:15" s="46" customFormat="1" ht="30" customHeight="1" x14ac:dyDescent="0.25">
      <c r="A425" s="183"/>
      <c r="B425" s="201"/>
      <c r="C425" s="62"/>
      <c r="D425" s="33" t="s">
        <v>12</v>
      </c>
      <c r="E425" s="128">
        <f t="shared" si="171"/>
        <v>3360</v>
      </c>
      <c r="F425" s="128">
        <f t="shared" si="171"/>
        <v>18.8</v>
      </c>
      <c r="G425" s="128">
        <f t="shared" si="171"/>
        <v>3024</v>
      </c>
      <c r="H425" s="128">
        <f t="shared" si="171"/>
        <v>0</v>
      </c>
      <c r="I425" s="128">
        <f t="shared" si="171"/>
        <v>336</v>
      </c>
      <c r="J425" s="128">
        <f t="shared" si="171"/>
        <v>18.8</v>
      </c>
      <c r="K425" s="128">
        <f t="shared" si="171"/>
        <v>0</v>
      </c>
      <c r="L425" s="128">
        <f t="shared" si="171"/>
        <v>0</v>
      </c>
      <c r="M425" s="58"/>
    </row>
    <row r="426" spans="1:15" s="46" customFormat="1" ht="59.25" customHeight="1" x14ac:dyDescent="0.25">
      <c r="A426" s="184"/>
      <c r="B426" s="202"/>
      <c r="C426" s="62"/>
      <c r="D426" s="33" t="s">
        <v>316</v>
      </c>
      <c r="E426" s="128">
        <v>0</v>
      </c>
      <c r="F426" s="128">
        <v>0</v>
      </c>
      <c r="G426" s="128">
        <v>0</v>
      </c>
      <c r="H426" s="128">
        <v>0</v>
      </c>
      <c r="I426" s="128">
        <v>0</v>
      </c>
      <c r="J426" s="128">
        <v>0</v>
      </c>
      <c r="K426" s="128">
        <v>0</v>
      </c>
      <c r="L426" s="128">
        <v>0</v>
      </c>
      <c r="M426" s="58"/>
    </row>
    <row r="427" spans="1:15" s="46" customFormat="1" ht="62.25" customHeight="1" x14ac:dyDescent="0.25">
      <c r="A427" s="216" t="s">
        <v>394</v>
      </c>
      <c r="B427" s="217"/>
      <c r="C427" s="217"/>
      <c r="D427" s="217"/>
      <c r="E427" s="217"/>
      <c r="F427" s="217"/>
      <c r="G427" s="217"/>
      <c r="H427" s="217"/>
      <c r="I427" s="217"/>
      <c r="J427" s="217"/>
      <c r="K427" s="217"/>
      <c r="L427" s="217"/>
      <c r="M427" s="218"/>
    </row>
    <row r="428" spans="1:15" s="46" customFormat="1" ht="63.75" customHeight="1" x14ac:dyDescent="0.25">
      <c r="A428" s="203" t="s">
        <v>34</v>
      </c>
      <c r="B428" s="263" t="s">
        <v>395</v>
      </c>
      <c r="C428" s="188" t="s">
        <v>285</v>
      </c>
      <c r="D428" s="33" t="s">
        <v>19</v>
      </c>
      <c r="E428" s="73">
        <f>E429+E430+E431</f>
        <v>8114.6</v>
      </c>
      <c r="F428" s="73">
        <f t="shared" ref="F428:L428" si="172">F429+F430+F431</f>
        <v>6701.68</v>
      </c>
      <c r="G428" s="73">
        <f t="shared" si="172"/>
        <v>6783</v>
      </c>
      <c r="H428" s="73">
        <f t="shared" si="172"/>
        <v>5864.18</v>
      </c>
      <c r="I428" s="73">
        <f t="shared" si="172"/>
        <v>1331.6</v>
      </c>
      <c r="J428" s="73">
        <f t="shared" si="172"/>
        <v>837.5</v>
      </c>
      <c r="K428" s="73">
        <f t="shared" si="172"/>
        <v>0</v>
      </c>
      <c r="L428" s="73">
        <f t="shared" si="172"/>
        <v>0</v>
      </c>
      <c r="M428" s="129"/>
    </row>
    <row r="429" spans="1:15" s="46" customFormat="1" ht="63.75" customHeight="1" x14ac:dyDescent="0.25">
      <c r="A429" s="249"/>
      <c r="B429" s="188"/>
      <c r="C429" s="189"/>
      <c r="D429" s="75" t="s">
        <v>15</v>
      </c>
      <c r="E429" s="56">
        <f>+G429+I429+K429</f>
        <v>1060</v>
      </c>
      <c r="F429" s="56">
        <f>+H429+J429+L429</f>
        <v>781.68000000000006</v>
      </c>
      <c r="G429" s="130">
        <v>560</v>
      </c>
      <c r="H429" s="130">
        <v>281.68</v>
      </c>
      <c r="I429" s="130">
        <v>500</v>
      </c>
      <c r="J429" s="130">
        <v>500</v>
      </c>
      <c r="K429" s="130">
        <v>0</v>
      </c>
      <c r="L429" s="130">
        <v>0</v>
      </c>
      <c r="M429" s="58" t="s">
        <v>396</v>
      </c>
    </row>
    <row r="430" spans="1:15" s="46" customFormat="1" ht="30.75" customHeight="1" x14ac:dyDescent="0.25">
      <c r="A430" s="249"/>
      <c r="B430" s="188"/>
      <c r="C430" s="189"/>
      <c r="D430" s="35" t="s">
        <v>12</v>
      </c>
      <c r="E430" s="56">
        <f>+G430+I430+K430</f>
        <v>622</v>
      </c>
      <c r="F430" s="56">
        <f>+H430+J430+L430</f>
        <v>75.8</v>
      </c>
      <c r="G430" s="130">
        <v>112</v>
      </c>
      <c r="H430" s="130">
        <v>60</v>
      </c>
      <c r="I430" s="130">
        <v>510</v>
      </c>
      <c r="J430" s="130">
        <v>15.8</v>
      </c>
      <c r="K430" s="130">
        <v>0</v>
      </c>
      <c r="L430" s="130">
        <v>0</v>
      </c>
      <c r="M430" s="58" t="s">
        <v>397</v>
      </c>
    </row>
    <row r="431" spans="1:15" s="46" customFormat="1" ht="186.75" customHeight="1" x14ac:dyDescent="0.25">
      <c r="A431" s="250"/>
      <c r="B431" s="188"/>
      <c r="C431" s="189"/>
      <c r="D431" s="35" t="s">
        <v>316</v>
      </c>
      <c r="E431" s="56">
        <v>6432.6</v>
      </c>
      <c r="F431" s="56">
        <v>5844.2</v>
      </c>
      <c r="G431" s="130">
        <v>6111</v>
      </c>
      <c r="H431" s="130">
        <v>5522.5</v>
      </c>
      <c r="I431" s="130">
        <v>321.60000000000002</v>
      </c>
      <c r="J431" s="130">
        <v>321.7</v>
      </c>
      <c r="K431" s="130">
        <v>0</v>
      </c>
      <c r="L431" s="130">
        <v>0</v>
      </c>
      <c r="M431" s="16" t="s">
        <v>516</v>
      </c>
      <c r="O431" s="131"/>
    </row>
    <row r="432" spans="1:15" s="46" customFormat="1" ht="39.75" customHeight="1" x14ac:dyDescent="0.25">
      <c r="A432" s="203" t="s">
        <v>37</v>
      </c>
      <c r="B432" s="263" t="s">
        <v>398</v>
      </c>
      <c r="C432" s="188" t="s">
        <v>273</v>
      </c>
      <c r="D432" s="33" t="s">
        <v>19</v>
      </c>
      <c r="E432" s="73">
        <f>E433+E434+E435</f>
        <v>2000</v>
      </c>
      <c r="F432" s="73">
        <f t="shared" ref="F432:L432" si="173">F433+F434+F435</f>
        <v>0</v>
      </c>
      <c r="G432" s="73">
        <f t="shared" si="173"/>
        <v>1600</v>
      </c>
      <c r="H432" s="73">
        <f t="shared" si="173"/>
        <v>0</v>
      </c>
      <c r="I432" s="73">
        <f t="shared" si="173"/>
        <v>400</v>
      </c>
      <c r="J432" s="73">
        <f t="shared" si="173"/>
        <v>0</v>
      </c>
      <c r="K432" s="73">
        <f t="shared" si="173"/>
        <v>0</v>
      </c>
      <c r="L432" s="73">
        <f t="shared" si="173"/>
        <v>0</v>
      </c>
      <c r="M432" s="129"/>
      <c r="O432" s="131"/>
    </row>
    <row r="433" spans="1:21" s="46" customFormat="1" ht="33.75" customHeight="1" x14ac:dyDescent="0.25">
      <c r="A433" s="249"/>
      <c r="B433" s="188"/>
      <c r="C433" s="189"/>
      <c r="D433" s="75" t="s">
        <v>15</v>
      </c>
      <c r="E433" s="56">
        <f>+G433+I433+K433</f>
        <v>0</v>
      </c>
      <c r="F433" s="56">
        <f>+H433+J433+L433</f>
        <v>0</v>
      </c>
      <c r="G433" s="130">
        <v>0</v>
      </c>
      <c r="H433" s="130">
        <v>0</v>
      </c>
      <c r="I433" s="130">
        <v>0</v>
      </c>
      <c r="J433" s="130">
        <v>0</v>
      </c>
      <c r="K433" s="130">
        <v>0</v>
      </c>
      <c r="L433" s="130">
        <v>0</v>
      </c>
      <c r="M433" s="129"/>
      <c r="O433" s="131"/>
    </row>
    <row r="434" spans="1:21" s="46" customFormat="1" ht="63.75" customHeight="1" x14ac:dyDescent="0.25">
      <c r="A434" s="249"/>
      <c r="B434" s="188"/>
      <c r="C434" s="189"/>
      <c r="D434" s="35" t="s">
        <v>12</v>
      </c>
      <c r="E434" s="56">
        <f>+G434+I434+K434</f>
        <v>2000</v>
      </c>
      <c r="F434" s="56">
        <f>+H434+J434+L434</f>
        <v>0</v>
      </c>
      <c r="G434" s="130">
        <v>1600</v>
      </c>
      <c r="H434" s="130">
        <v>0</v>
      </c>
      <c r="I434" s="130">
        <v>400</v>
      </c>
      <c r="J434" s="130">
        <v>0</v>
      </c>
      <c r="K434" s="130">
        <v>0</v>
      </c>
      <c r="L434" s="130">
        <v>0</v>
      </c>
      <c r="M434" s="58" t="s">
        <v>450</v>
      </c>
      <c r="O434" s="131"/>
    </row>
    <row r="435" spans="1:21" s="46" customFormat="1" ht="61.5" customHeight="1" x14ac:dyDescent="0.25">
      <c r="A435" s="250"/>
      <c r="B435" s="188"/>
      <c r="C435" s="189"/>
      <c r="D435" s="35" t="s">
        <v>316</v>
      </c>
      <c r="E435" s="56">
        <v>0</v>
      </c>
      <c r="F435" s="56">
        <f>+H435+J435+L435</f>
        <v>0</v>
      </c>
      <c r="G435" s="130">
        <v>0</v>
      </c>
      <c r="H435" s="130">
        <v>0</v>
      </c>
      <c r="I435" s="130">
        <v>0</v>
      </c>
      <c r="J435" s="130">
        <v>0</v>
      </c>
      <c r="K435" s="130">
        <v>0</v>
      </c>
      <c r="L435" s="130">
        <v>0</v>
      </c>
      <c r="M435" s="58"/>
      <c r="O435" s="131"/>
    </row>
    <row r="436" spans="1:21" s="46" customFormat="1" ht="40.5" customHeight="1" x14ac:dyDescent="0.25">
      <c r="A436" s="272" t="s">
        <v>40</v>
      </c>
      <c r="B436" s="179" t="s">
        <v>214</v>
      </c>
      <c r="C436" s="188" t="s">
        <v>285</v>
      </c>
      <c r="D436" s="33" t="s">
        <v>19</v>
      </c>
      <c r="E436" s="73">
        <f>E437+E438+E439</f>
        <v>7001.9</v>
      </c>
      <c r="F436" s="73">
        <f t="shared" ref="F436:L436" si="174">F437+F438+F439</f>
        <v>5997.8</v>
      </c>
      <c r="G436" s="73">
        <f t="shared" si="174"/>
        <v>0</v>
      </c>
      <c r="H436" s="73">
        <f t="shared" si="174"/>
        <v>0</v>
      </c>
      <c r="I436" s="73">
        <f t="shared" si="174"/>
        <v>7001.9</v>
      </c>
      <c r="J436" s="73">
        <f t="shared" si="174"/>
        <v>5997.8</v>
      </c>
      <c r="K436" s="73">
        <f t="shared" si="174"/>
        <v>0</v>
      </c>
      <c r="L436" s="73">
        <f t="shared" si="174"/>
        <v>0</v>
      </c>
      <c r="M436" s="129"/>
      <c r="O436" s="131"/>
    </row>
    <row r="437" spans="1:21" s="46" customFormat="1" ht="130.5" customHeight="1" x14ac:dyDescent="0.25">
      <c r="A437" s="289"/>
      <c r="B437" s="183"/>
      <c r="C437" s="189"/>
      <c r="D437" s="75" t="s">
        <v>15</v>
      </c>
      <c r="E437" s="56">
        <f>+G437+I437+K437</f>
        <v>2000</v>
      </c>
      <c r="F437" s="56">
        <f>+H437+J437+L437</f>
        <v>2000</v>
      </c>
      <c r="G437" s="130">
        <v>0</v>
      </c>
      <c r="H437" s="130">
        <v>0</v>
      </c>
      <c r="I437" s="130">
        <v>2000</v>
      </c>
      <c r="J437" s="130">
        <v>2000</v>
      </c>
      <c r="K437" s="130">
        <v>0</v>
      </c>
      <c r="L437" s="130">
        <v>0</v>
      </c>
      <c r="M437" s="58" t="s">
        <v>399</v>
      </c>
      <c r="O437" s="131"/>
    </row>
    <row r="438" spans="1:21" s="46" customFormat="1" ht="77.25" customHeight="1" x14ac:dyDescent="0.25">
      <c r="A438" s="289"/>
      <c r="B438" s="183"/>
      <c r="C438" s="189"/>
      <c r="D438" s="35" t="s">
        <v>12</v>
      </c>
      <c r="E438" s="56">
        <v>3000</v>
      </c>
      <c r="F438" s="56">
        <f>+H438+J438+L438</f>
        <v>2000</v>
      </c>
      <c r="G438" s="130">
        <v>0</v>
      </c>
      <c r="H438" s="130">
        <v>0</v>
      </c>
      <c r="I438" s="130">
        <v>3000</v>
      </c>
      <c r="J438" s="130">
        <v>2000</v>
      </c>
      <c r="K438" s="130">
        <v>0</v>
      </c>
      <c r="L438" s="130">
        <v>0</v>
      </c>
      <c r="M438" s="58" t="s">
        <v>400</v>
      </c>
      <c r="O438" s="131"/>
    </row>
    <row r="439" spans="1:21" s="46" customFormat="1" ht="83.25" customHeight="1" x14ac:dyDescent="0.25">
      <c r="A439" s="289"/>
      <c r="B439" s="184"/>
      <c r="C439" s="189"/>
      <c r="D439" s="35" t="s">
        <v>316</v>
      </c>
      <c r="E439" s="56">
        <v>2001.9</v>
      </c>
      <c r="F439" s="56">
        <v>1997.8</v>
      </c>
      <c r="G439" s="130">
        <v>0</v>
      </c>
      <c r="H439" s="130">
        <v>0</v>
      </c>
      <c r="I439" s="130">
        <v>2001.9</v>
      </c>
      <c r="J439" s="130">
        <v>1997.8</v>
      </c>
      <c r="K439" s="130">
        <v>0</v>
      </c>
      <c r="L439" s="130">
        <v>0</v>
      </c>
      <c r="M439" s="58" t="s">
        <v>515</v>
      </c>
      <c r="O439" s="131"/>
    </row>
    <row r="440" spans="1:21" s="46" customFormat="1" ht="61.5" customHeight="1" x14ac:dyDescent="0.25">
      <c r="A440" s="183">
        <v>4</v>
      </c>
      <c r="B440" s="183" t="s">
        <v>401</v>
      </c>
      <c r="C440" s="188" t="s">
        <v>285</v>
      </c>
      <c r="D440" s="33" t="s">
        <v>19</v>
      </c>
      <c r="E440" s="73">
        <f>E441+E442+E443</f>
        <v>1321.3999999999999</v>
      </c>
      <c r="F440" s="73">
        <f t="shared" ref="F440:L440" si="175">F441+F442+F443</f>
        <v>445.7</v>
      </c>
      <c r="G440" s="73">
        <f t="shared" si="175"/>
        <v>626.29999999999995</v>
      </c>
      <c r="H440" s="73">
        <f t="shared" si="175"/>
        <v>0</v>
      </c>
      <c r="I440" s="73">
        <f t="shared" si="175"/>
        <v>695.09999999999991</v>
      </c>
      <c r="J440" s="73">
        <f t="shared" si="175"/>
        <v>445.7</v>
      </c>
      <c r="K440" s="73">
        <f t="shared" si="175"/>
        <v>0</v>
      </c>
      <c r="L440" s="73">
        <f t="shared" si="175"/>
        <v>0</v>
      </c>
      <c r="M440" s="58"/>
      <c r="O440" s="131"/>
    </row>
    <row r="441" spans="1:21" s="46" customFormat="1" ht="25.5" customHeight="1" x14ac:dyDescent="0.25">
      <c r="A441" s="183"/>
      <c r="B441" s="183"/>
      <c r="C441" s="189"/>
      <c r="D441" s="75" t="s">
        <v>15</v>
      </c>
      <c r="E441" s="56">
        <v>333.4</v>
      </c>
      <c r="F441" s="56">
        <f>+H441+J441+L441</f>
        <v>0</v>
      </c>
      <c r="G441" s="130">
        <v>0</v>
      </c>
      <c r="H441" s="130">
        <v>0</v>
      </c>
      <c r="I441" s="130">
        <v>333.4</v>
      </c>
      <c r="J441" s="130">
        <v>0</v>
      </c>
      <c r="K441" s="130">
        <v>0</v>
      </c>
      <c r="L441" s="130">
        <v>0</v>
      </c>
      <c r="M441" s="129"/>
      <c r="O441" s="131"/>
    </row>
    <row r="442" spans="1:21" s="46" customFormat="1" ht="40.5" customHeight="1" x14ac:dyDescent="0.25">
      <c r="A442" s="183"/>
      <c r="B442" s="183"/>
      <c r="C442" s="189"/>
      <c r="D442" s="35" t="s">
        <v>12</v>
      </c>
      <c r="E442" s="56">
        <v>361.7</v>
      </c>
      <c r="F442" s="56">
        <f>+H442+J442+L442</f>
        <v>0</v>
      </c>
      <c r="G442" s="130">
        <v>0</v>
      </c>
      <c r="H442" s="130">
        <v>0</v>
      </c>
      <c r="I442" s="130">
        <v>361.7</v>
      </c>
      <c r="J442" s="130">
        <v>0</v>
      </c>
      <c r="K442" s="130">
        <v>0</v>
      </c>
      <c r="L442" s="130">
        <v>0</v>
      </c>
      <c r="M442" s="129"/>
      <c r="O442" s="131"/>
    </row>
    <row r="443" spans="1:21" s="46" customFormat="1" ht="45.75" customHeight="1" x14ac:dyDescent="0.25">
      <c r="A443" s="184"/>
      <c r="B443" s="184"/>
      <c r="C443" s="189"/>
      <c r="D443" s="35" t="s">
        <v>316</v>
      </c>
      <c r="E443" s="56">
        <v>626.29999999999995</v>
      </c>
      <c r="F443" s="56">
        <f>+H443+J443+L443</f>
        <v>445.7</v>
      </c>
      <c r="G443" s="130">
        <v>626.29999999999995</v>
      </c>
      <c r="H443" s="130">
        <v>0</v>
      </c>
      <c r="I443" s="130">
        <v>0</v>
      </c>
      <c r="J443" s="130">
        <v>445.7</v>
      </c>
      <c r="K443" s="130">
        <v>0</v>
      </c>
      <c r="L443" s="130">
        <v>0</v>
      </c>
      <c r="M443" s="58" t="s">
        <v>573</v>
      </c>
      <c r="O443" s="131"/>
    </row>
    <row r="444" spans="1:21" s="46" customFormat="1" ht="44.25" customHeight="1" x14ac:dyDescent="0.25">
      <c r="A444" s="182"/>
      <c r="B444" s="200" t="s">
        <v>574</v>
      </c>
      <c r="C444" s="220"/>
      <c r="D444" s="33" t="s">
        <v>514</v>
      </c>
      <c r="E444" s="128">
        <f>E428+E432+E436+E440</f>
        <v>18437.900000000001</v>
      </c>
      <c r="F444" s="128">
        <f t="shared" ref="F444:L444" si="176">F428+F432+F436+F440</f>
        <v>13145.18</v>
      </c>
      <c r="G444" s="128">
        <f t="shared" si="176"/>
        <v>9009.2999999999993</v>
      </c>
      <c r="H444" s="128">
        <f t="shared" si="176"/>
        <v>5864.18</v>
      </c>
      <c r="I444" s="128">
        <f t="shared" si="176"/>
        <v>9428.6</v>
      </c>
      <c r="J444" s="128">
        <f t="shared" si="176"/>
        <v>7281</v>
      </c>
      <c r="K444" s="128">
        <f t="shared" si="176"/>
        <v>0</v>
      </c>
      <c r="L444" s="128">
        <f t="shared" si="176"/>
        <v>0</v>
      </c>
      <c r="M444" s="58"/>
    </row>
    <row r="445" spans="1:21" s="46" customFormat="1" ht="30" customHeight="1" x14ac:dyDescent="0.25">
      <c r="A445" s="183"/>
      <c r="B445" s="201"/>
      <c r="C445" s="209"/>
      <c r="D445" s="33">
        <v>2013</v>
      </c>
      <c r="E445" s="128">
        <f t="shared" ref="E445:L447" si="177">E429+E433+E437+E441</f>
        <v>3393.4</v>
      </c>
      <c r="F445" s="128">
        <f t="shared" si="177"/>
        <v>2781.6800000000003</v>
      </c>
      <c r="G445" s="128">
        <f t="shared" si="177"/>
        <v>560</v>
      </c>
      <c r="H445" s="128">
        <f t="shared" si="177"/>
        <v>281.68</v>
      </c>
      <c r="I445" s="128">
        <f t="shared" si="177"/>
        <v>2833.4</v>
      </c>
      <c r="J445" s="128">
        <f t="shared" si="177"/>
        <v>2500</v>
      </c>
      <c r="K445" s="128">
        <f t="shared" si="177"/>
        <v>0</v>
      </c>
      <c r="L445" s="128">
        <f t="shared" si="177"/>
        <v>0</v>
      </c>
      <c r="M445" s="58"/>
      <c r="N445" s="132" t="s">
        <v>407</v>
      </c>
      <c r="O445" s="132" t="s">
        <v>408</v>
      </c>
      <c r="P445" s="132" t="s">
        <v>407</v>
      </c>
      <c r="Q445" s="132" t="s">
        <v>408</v>
      </c>
      <c r="R445" s="132" t="s">
        <v>237</v>
      </c>
      <c r="S445" s="132" t="s">
        <v>237</v>
      </c>
      <c r="T445" s="132" t="s">
        <v>237</v>
      </c>
      <c r="U445" s="132" t="s">
        <v>237</v>
      </c>
    </row>
    <row r="446" spans="1:21" s="46" customFormat="1" ht="30" customHeight="1" x14ac:dyDescent="0.25">
      <c r="A446" s="183"/>
      <c r="B446" s="201"/>
      <c r="C446" s="209"/>
      <c r="D446" s="33">
        <v>2014</v>
      </c>
      <c r="E446" s="128">
        <f t="shared" si="177"/>
        <v>5983.7</v>
      </c>
      <c r="F446" s="128">
        <f t="shared" si="177"/>
        <v>2075.8000000000002</v>
      </c>
      <c r="G446" s="128">
        <f t="shared" si="177"/>
        <v>1712</v>
      </c>
      <c r="H446" s="128">
        <f t="shared" si="177"/>
        <v>60</v>
      </c>
      <c r="I446" s="128">
        <f t="shared" si="177"/>
        <v>4271.7</v>
      </c>
      <c r="J446" s="128">
        <f t="shared" si="177"/>
        <v>2015.8</v>
      </c>
      <c r="K446" s="128">
        <f t="shared" si="177"/>
        <v>0</v>
      </c>
      <c r="L446" s="128">
        <f t="shared" si="177"/>
        <v>0</v>
      </c>
      <c r="M446" s="58"/>
      <c r="N446" s="132" t="s">
        <v>541</v>
      </c>
      <c r="O446" s="132" t="s">
        <v>411</v>
      </c>
      <c r="P446" s="132" t="s">
        <v>542</v>
      </c>
      <c r="Q446" s="132" t="s">
        <v>411</v>
      </c>
      <c r="R446" s="60" t="s">
        <v>237</v>
      </c>
      <c r="S446" s="60" t="s">
        <v>237</v>
      </c>
      <c r="T446" s="60" t="s">
        <v>237</v>
      </c>
      <c r="U446" s="60" t="s">
        <v>237</v>
      </c>
    </row>
    <row r="447" spans="1:21" s="46" customFormat="1" ht="30" customHeight="1" x14ac:dyDescent="0.25">
      <c r="A447" s="184"/>
      <c r="B447" s="202"/>
      <c r="C447" s="221"/>
      <c r="D447" s="33">
        <v>2015</v>
      </c>
      <c r="E447" s="128">
        <f t="shared" si="177"/>
        <v>9060.7999999999993</v>
      </c>
      <c r="F447" s="128">
        <f t="shared" si="177"/>
        <v>8287.7000000000007</v>
      </c>
      <c r="G447" s="128">
        <f t="shared" si="177"/>
        <v>6737.3</v>
      </c>
      <c r="H447" s="128">
        <f t="shared" si="177"/>
        <v>5522.5</v>
      </c>
      <c r="I447" s="128">
        <f t="shared" si="177"/>
        <v>2323.5</v>
      </c>
      <c r="J447" s="128">
        <f t="shared" si="177"/>
        <v>2765.2</v>
      </c>
      <c r="K447" s="128">
        <f t="shared" si="177"/>
        <v>0</v>
      </c>
      <c r="L447" s="128">
        <f t="shared" si="177"/>
        <v>0</v>
      </c>
      <c r="M447" s="58"/>
      <c r="N447" s="132" t="s">
        <v>543</v>
      </c>
      <c r="O447" s="132" t="s">
        <v>415</v>
      </c>
      <c r="P447" s="132" t="s">
        <v>543</v>
      </c>
      <c r="Q447" s="132" t="s">
        <v>415</v>
      </c>
      <c r="R447" s="60" t="s">
        <v>237</v>
      </c>
      <c r="S447" s="60" t="s">
        <v>237</v>
      </c>
      <c r="T447" s="60" t="s">
        <v>237</v>
      </c>
      <c r="U447" s="60" t="s">
        <v>237</v>
      </c>
    </row>
    <row r="448" spans="1:21" s="46" customFormat="1" ht="36.75" customHeight="1" x14ac:dyDescent="0.25">
      <c r="A448" s="216" t="s">
        <v>402</v>
      </c>
      <c r="B448" s="217"/>
      <c r="C448" s="217"/>
      <c r="D448" s="217"/>
      <c r="E448" s="217"/>
      <c r="F448" s="217"/>
      <c r="G448" s="217"/>
      <c r="H448" s="217"/>
      <c r="I448" s="217"/>
      <c r="J448" s="217"/>
      <c r="K448" s="217"/>
      <c r="L448" s="217"/>
      <c r="M448" s="218"/>
      <c r="N448" s="132" t="s">
        <v>551</v>
      </c>
      <c r="O448" s="132" t="s">
        <v>551</v>
      </c>
      <c r="P448" s="132" t="s">
        <v>551</v>
      </c>
      <c r="Q448" s="132" t="s">
        <v>551</v>
      </c>
      <c r="R448" s="132" t="s">
        <v>237</v>
      </c>
      <c r="S448" s="132" t="s">
        <v>237</v>
      </c>
      <c r="T448" s="132" t="s">
        <v>237</v>
      </c>
      <c r="U448" s="132" t="s">
        <v>237</v>
      </c>
    </row>
    <row r="449" spans="1:21" s="46" customFormat="1" ht="34.5" customHeight="1" x14ac:dyDescent="0.25">
      <c r="A449" s="182" t="s">
        <v>34</v>
      </c>
      <c r="B449" s="203" t="s">
        <v>403</v>
      </c>
      <c r="C449" s="179" t="s">
        <v>285</v>
      </c>
      <c r="D449" s="38" t="s">
        <v>19</v>
      </c>
      <c r="E449" s="132" t="s">
        <v>407</v>
      </c>
      <c r="F449" s="132" t="s">
        <v>408</v>
      </c>
      <c r="G449" s="132" t="s">
        <v>407</v>
      </c>
      <c r="H449" s="132" t="s">
        <v>408</v>
      </c>
      <c r="I449" s="132" t="s">
        <v>237</v>
      </c>
      <c r="J449" s="132" t="s">
        <v>237</v>
      </c>
      <c r="K449" s="132" t="s">
        <v>237</v>
      </c>
      <c r="L449" s="132" t="s">
        <v>237</v>
      </c>
      <c r="M449" s="58"/>
      <c r="N449" s="132" t="s">
        <v>548</v>
      </c>
      <c r="O449" s="132" t="s">
        <v>549</v>
      </c>
      <c r="P449" s="132" t="s">
        <v>548</v>
      </c>
      <c r="Q449" s="132" t="s">
        <v>549</v>
      </c>
      <c r="R449" s="60" t="s">
        <v>237</v>
      </c>
      <c r="S449" s="60" t="s">
        <v>237</v>
      </c>
      <c r="T449" s="60" t="s">
        <v>237</v>
      </c>
      <c r="U449" s="60" t="s">
        <v>237</v>
      </c>
    </row>
    <row r="450" spans="1:21" s="46" customFormat="1" ht="30.75" customHeight="1" x14ac:dyDescent="0.25">
      <c r="A450" s="183"/>
      <c r="B450" s="204"/>
      <c r="C450" s="209"/>
      <c r="D450" s="70" t="s">
        <v>15</v>
      </c>
      <c r="E450" s="60" t="s">
        <v>409</v>
      </c>
      <c r="F450" s="60" t="s">
        <v>409</v>
      </c>
      <c r="G450" s="60" t="s">
        <v>409</v>
      </c>
      <c r="H450" s="60" t="s">
        <v>409</v>
      </c>
      <c r="I450" s="60" t="s">
        <v>237</v>
      </c>
      <c r="J450" s="60" t="s">
        <v>237</v>
      </c>
      <c r="K450" s="60" t="s">
        <v>237</v>
      </c>
      <c r="L450" s="60" t="s">
        <v>237</v>
      </c>
      <c r="M450" s="203" t="s">
        <v>425</v>
      </c>
      <c r="N450" s="54">
        <f>N445+N446+N447+N448+N449</f>
        <v>26783.851999999999</v>
      </c>
      <c r="O450" s="54">
        <f t="shared" ref="O450:U450" si="178">O445+O446+O447+O448+O449</f>
        <v>19580.993999999999</v>
      </c>
      <c r="P450" s="54">
        <f t="shared" si="178"/>
        <v>26783.851999999999</v>
      </c>
      <c r="Q450" s="54">
        <f t="shared" si="178"/>
        <v>19580.993999999999</v>
      </c>
      <c r="R450" s="54">
        <f t="shared" si="178"/>
        <v>0</v>
      </c>
      <c r="S450" s="54">
        <f t="shared" si="178"/>
        <v>0</v>
      </c>
      <c r="T450" s="54">
        <f t="shared" si="178"/>
        <v>0</v>
      </c>
      <c r="U450" s="54">
        <f t="shared" si="178"/>
        <v>0</v>
      </c>
    </row>
    <row r="451" spans="1:21" s="46" customFormat="1" ht="27.75" customHeight="1" x14ac:dyDescent="0.25">
      <c r="A451" s="183"/>
      <c r="B451" s="204"/>
      <c r="C451" s="209"/>
      <c r="D451" s="70" t="s">
        <v>12</v>
      </c>
      <c r="E451" s="60" t="s">
        <v>409</v>
      </c>
      <c r="F451" s="60" t="s">
        <v>410</v>
      </c>
      <c r="G451" s="60" t="s">
        <v>409</v>
      </c>
      <c r="H451" s="60" t="s">
        <v>410</v>
      </c>
      <c r="I451" s="60" t="s">
        <v>237</v>
      </c>
      <c r="J451" s="60" t="s">
        <v>237</v>
      </c>
      <c r="K451" s="60" t="s">
        <v>237</v>
      </c>
      <c r="L451" s="60" t="s">
        <v>237</v>
      </c>
      <c r="M451" s="204"/>
      <c r="N451" s="54"/>
      <c r="O451" s="54"/>
      <c r="P451" s="54"/>
      <c r="Q451" s="54"/>
      <c r="R451" s="54"/>
      <c r="S451" s="54"/>
      <c r="T451" s="54"/>
      <c r="U451" s="54"/>
    </row>
    <row r="452" spans="1:21" s="46" customFormat="1" ht="45" customHeight="1" x14ac:dyDescent="0.25">
      <c r="A452" s="184"/>
      <c r="B452" s="205"/>
      <c r="C452" s="209"/>
      <c r="D452" s="70" t="s">
        <v>316</v>
      </c>
      <c r="E452" s="60" t="s">
        <v>237</v>
      </c>
      <c r="F452" s="60" t="s">
        <v>237</v>
      </c>
      <c r="G452" s="60" t="s">
        <v>237</v>
      </c>
      <c r="H452" s="60" t="s">
        <v>237</v>
      </c>
      <c r="I452" s="60" t="s">
        <v>237</v>
      </c>
      <c r="J452" s="60" t="s">
        <v>237</v>
      </c>
      <c r="K452" s="60" t="s">
        <v>237</v>
      </c>
      <c r="L452" s="60" t="s">
        <v>237</v>
      </c>
      <c r="M452" s="184"/>
      <c r="N452" s="60" t="s">
        <v>409</v>
      </c>
      <c r="O452" s="60" t="s">
        <v>409</v>
      </c>
      <c r="P452" s="60" t="s">
        <v>409</v>
      </c>
      <c r="Q452" s="60" t="s">
        <v>409</v>
      </c>
      <c r="R452" s="60" t="s">
        <v>237</v>
      </c>
      <c r="S452" s="60" t="s">
        <v>237</v>
      </c>
      <c r="T452" s="60" t="s">
        <v>237</v>
      </c>
      <c r="U452" s="60" t="s">
        <v>237</v>
      </c>
    </row>
    <row r="453" spans="1:21" s="46" customFormat="1" ht="30" customHeight="1" x14ac:dyDescent="0.25">
      <c r="A453" s="182" t="s">
        <v>37</v>
      </c>
      <c r="B453" s="203" t="s">
        <v>404</v>
      </c>
      <c r="C453" s="210"/>
      <c r="D453" s="38" t="s">
        <v>19</v>
      </c>
      <c r="E453" s="132" t="s">
        <v>541</v>
      </c>
      <c r="F453" s="132" t="s">
        <v>411</v>
      </c>
      <c r="G453" s="132" t="s">
        <v>542</v>
      </c>
      <c r="H453" s="132" t="s">
        <v>411</v>
      </c>
      <c r="I453" s="60" t="s">
        <v>237</v>
      </c>
      <c r="J453" s="60" t="s">
        <v>237</v>
      </c>
      <c r="K453" s="60" t="s">
        <v>237</v>
      </c>
      <c r="L453" s="60" t="s">
        <v>237</v>
      </c>
      <c r="M453" s="58"/>
      <c r="N453" s="60" t="s">
        <v>412</v>
      </c>
      <c r="O453" s="60" t="s">
        <v>413</v>
      </c>
      <c r="P453" s="60" t="s">
        <v>412</v>
      </c>
      <c r="Q453" s="60" t="s">
        <v>413</v>
      </c>
      <c r="R453" s="60" t="s">
        <v>237</v>
      </c>
      <c r="S453" s="60" t="s">
        <v>237</v>
      </c>
      <c r="T453" s="60" t="s">
        <v>237</v>
      </c>
      <c r="U453" s="60" t="s">
        <v>237</v>
      </c>
    </row>
    <row r="454" spans="1:21" s="46" customFormat="1" ht="43.5" customHeight="1" x14ac:dyDescent="0.25">
      <c r="A454" s="183"/>
      <c r="B454" s="204"/>
      <c r="C454" s="210"/>
      <c r="D454" s="70" t="s">
        <v>15</v>
      </c>
      <c r="E454" s="60" t="s">
        <v>412</v>
      </c>
      <c r="F454" s="60" t="s">
        <v>413</v>
      </c>
      <c r="G454" s="60" t="s">
        <v>412</v>
      </c>
      <c r="H454" s="60" t="s">
        <v>413</v>
      </c>
      <c r="I454" s="60" t="s">
        <v>237</v>
      </c>
      <c r="J454" s="60" t="s">
        <v>237</v>
      </c>
      <c r="K454" s="60" t="s">
        <v>237</v>
      </c>
      <c r="L454" s="60" t="s">
        <v>237</v>
      </c>
      <c r="M454" s="203" t="s">
        <v>426</v>
      </c>
      <c r="N454" s="60" t="s">
        <v>415</v>
      </c>
      <c r="O454" s="60" t="s">
        <v>415</v>
      </c>
      <c r="P454" s="60" t="s">
        <v>415</v>
      </c>
      <c r="Q454" s="60" t="s">
        <v>415</v>
      </c>
      <c r="R454" s="60" t="s">
        <v>237</v>
      </c>
      <c r="S454" s="60" t="s">
        <v>237</v>
      </c>
      <c r="T454" s="60" t="s">
        <v>237</v>
      </c>
      <c r="U454" s="60" t="s">
        <v>237</v>
      </c>
    </row>
    <row r="455" spans="1:21" s="46" customFormat="1" ht="38.25" customHeight="1" x14ac:dyDescent="0.25">
      <c r="A455" s="183"/>
      <c r="B455" s="204"/>
      <c r="C455" s="210"/>
      <c r="D455" s="70" t="s">
        <v>12</v>
      </c>
      <c r="E455" s="60" t="s">
        <v>412</v>
      </c>
      <c r="F455" s="60" t="s">
        <v>414</v>
      </c>
      <c r="G455" s="60" t="s">
        <v>412</v>
      </c>
      <c r="H455" s="60" t="s">
        <v>414</v>
      </c>
      <c r="I455" s="60" t="s">
        <v>237</v>
      </c>
      <c r="J455" s="60" t="s">
        <v>237</v>
      </c>
      <c r="K455" s="60" t="s">
        <v>237</v>
      </c>
      <c r="L455" s="60" t="s">
        <v>237</v>
      </c>
      <c r="M455" s="204"/>
      <c r="N455" s="60" t="s">
        <v>237</v>
      </c>
      <c r="O455" s="60" t="s">
        <v>237</v>
      </c>
      <c r="P455" s="60" t="s">
        <v>237</v>
      </c>
      <c r="Q455" s="60" t="s">
        <v>237</v>
      </c>
      <c r="R455" s="60" t="s">
        <v>237</v>
      </c>
      <c r="S455" s="60" t="s">
        <v>237</v>
      </c>
      <c r="T455" s="60" t="s">
        <v>237</v>
      </c>
      <c r="U455" s="60" t="s">
        <v>237</v>
      </c>
    </row>
    <row r="456" spans="1:21" s="46" customFormat="1" ht="34.5" customHeight="1" x14ac:dyDescent="0.25">
      <c r="A456" s="184"/>
      <c r="B456" s="205"/>
      <c r="C456" s="210"/>
      <c r="D456" s="70" t="s">
        <v>316</v>
      </c>
      <c r="E456" s="60" t="s">
        <v>412</v>
      </c>
      <c r="F456" s="60" t="s">
        <v>237</v>
      </c>
      <c r="G456" s="60" t="s">
        <v>412</v>
      </c>
      <c r="H456" s="60" t="s">
        <v>237</v>
      </c>
      <c r="I456" s="60" t="s">
        <v>237</v>
      </c>
      <c r="J456" s="60" t="s">
        <v>237</v>
      </c>
      <c r="K456" s="60" t="s">
        <v>237</v>
      </c>
      <c r="L456" s="60" t="s">
        <v>237</v>
      </c>
      <c r="M456" s="184"/>
      <c r="N456" s="60" t="s">
        <v>417</v>
      </c>
      <c r="O456" s="60" t="s">
        <v>418</v>
      </c>
      <c r="P456" s="60" t="s">
        <v>417</v>
      </c>
      <c r="Q456" s="60" t="s">
        <v>418</v>
      </c>
      <c r="R456" s="60" t="s">
        <v>237</v>
      </c>
      <c r="S456" s="60" t="s">
        <v>237</v>
      </c>
      <c r="T456" s="60" t="s">
        <v>237</v>
      </c>
      <c r="U456" s="60" t="s">
        <v>237</v>
      </c>
    </row>
    <row r="457" spans="1:21" s="46" customFormat="1" ht="30" customHeight="1" x14ac:dyDescent="0.25">
      <c r="A457" s="182" t="s">
        <v>40</v>
      </c>
      <c r="B457" s="203" t="s">
        <v>405</v>
      </c>
      <c r="C457" s="210"/>
      <c r="D457" s="38" t="s">
        <v>19</v>
      </c>
      <c r="E457" s="132" t="s">
        <v>543</v>
      </c>
      <c r="F457" s="132" t="s">
        <v>415</v>
      </c>
      <c r="G457" s="132" t="s">
        <v>543</v>
      </c>
      <c r="H457" s="132" t="s">
        <v>415</v>
      </c>
      <c r="I457" s="60" t="s">
        <v>237</v>
      </c>
      <c r="J457" s="60" t="s">
        <v>237</v>
      </c>
      <c r="K457" s="60" t="s">
        <v>237</v>
      </c>
      <c r="L457" s="60" t="s">
        <v>237</v>
      </c>
      <c r="M457" s="58"/>
      <c r="N457" s="54">
        <f>N452+N453+N454+N455+N456</f>
        <v>10485.466</v>
      </c>
      <c r="O457" s="54">
        <f t="shared" ref="O457:U457" si="179">O452+O453+O454+O455+O456</f>
        <v>11308.767</v>
      </c>
      <c r="P457" s="54">
        <f t="shared" si="179"/>
        <v>10485.466</v>
      </c>
      <c r="Q457" s="54">
        <f t="shared" si="179"/>
        <v>11308.767</v>
      </c>
      <c r="R457" s="54">
        <f t="shared" si="179"/>
        <v>0</v>
      </c>
      <c r="S457" s="54">
        <f t="shared" si="179"/>
        <v>0</v>
      </c>
      <c r="T457" s="54">
        <f t="shared" si="179"/>
        <v>0</v>
      </c>
      <c r="U457" s="54">
        <f t="shared" si="179"/>
        <v>0</v>
      </c>
    </row>
    <row r="458" spans="1:21" s="46" customFormat="1" ht="30" customHeight="1" x14ac:dyDescent="0.25">
      <c r="A458" s="183"/>
      <c r="B458" s="204"/>
      <c r="C458" s="210"/>
      <c r="D458" s="70" t="s">
        <v>15</v>
      </c>
      <c r="E458" s="60" t="s">
        <v>415</v>
      </c>
      <c r="F458" s="60" t="s">
        <v>415</v>
      </c>
      <c r="G458" s="60" t="s">
        <v>415</v>
      </c>
      <c r="H458" s="60" t="s">
        <v>415</v>
      </c>
      <c r="I458" s="60" t="s">
        <v>237</v>
      </c>
      <c r="J458" s="60" t="s">
        <v>237</v>
      </c>
      <c r="K458" s="60" t="s">
        <v>237</v>
      </c>
      <c r="L458" s="60" t="s">
        <v>237</v>
      </c>
      <c r="M458" s="203" t="s">
        <v>544</v>
      </c>
    </row>
    <row r="459" spans="1:21" s="46" customFormat="1" ht="32.25" customHeight="1" x14ac:dyDescent="0.25">
      <c r="A459" s="183"/>
      <c r="B459" s="204"/>
      <c r="C459" s="210"/>
      <c r="D459" s="70" t="s">
        <v>12</v>
      </c>
      <c r="E459" s="60" t="s">
        <v>415</v>
      </c>
      <c r="F459" s="60" t="s">
        <v>416</v>
      </c>
      <c r="G459" s="60" t="s">
        <v>415</v>
      </c>
      <c r="H459" s="60" t="s">
        <v>416</v>
      </c>
      <c r="I459" s="60" t="s">
        <v>237</v>
      </c>
      <c r="J459" s="60" t="s">
        <v>237</v>
      </c>
      <c r="K459" s="60" t="s">
        <v>237</v>
      </c>
      <c r="L459" s="60" t="s">
        <v>237</v>
      </c>
      <c r="M459" s="204"/>
      <c r="N459" s="60" t="s">
        <v>409</v>
      </c>
      <c r="O459" s="60" t="s">
        <v>410</v>
      </c>
      <c r="P459" s="60" t="s">
        <v>409</v>
      </c>
      <c r="Q459" s="60" t="s">
        <v>410</v>
      </c>
      <c r="R459" s="60" t="s">
        <v>237</v>
      </c>
      <c r="S459" s="60" t="s">
        <v>237</v>
      </c>
      <c r="T459" s="60" t="s">
        <v>237</v>
      </c>
      <c r="U459" s="60" t="s">
        <v>237</v>
      </c>
    </row>
    <row r="460" spans="1:21" s="46" customFormat="1" ht="171.75" customHeight="1" x14ac:dyDescent="0.25">
      <c r="A460" s="184"/>
      <c r="B460" s="205"/>
      <c r="C460" s="210"/>
      <c r="D460" s="70" t="s">
        <v>316</v>
      </c>
      <c r="E460" s="60" t="s">
        <v>415</v>
      </c>
      <c r="F460" s="60" t="s">
        <v>416</v>
      </c>
      <c r="G460" s="60" t="s">
        <v>415</v>
      </c>
      <c r="H460" s="60" t="s">
        <v>416</v>
      </c>
      <c r="I460" s="60" t="s">
        <v>237</v>
      </c>
      <c r="J460" s="60" t="s">
        <v>237</v>
      </c>
      <c r="K460" s="60" t="s">
        <v>237</v>
      </c>
      <c r="L460" s="60" t="s">
        <v>237</v>
      </c>
      <c r="M460" s="184"/>
      <c r="N460" s="60" t="s">
        <v>412</v>
      </c>
      <c r="O460" s="60" t="s">
        <v>414</v>
      </c>
      <c r="P460" s="60" t="s">
        <v>412</v>
      </c>
      <c r="Q460" s="60" t="s">
        <v>414</v>
      </c>
      <c r="R460" s="60" t="s">
        <v>237</v>
      </c>
      <c r="S460" s="60" t="s">
        <v>237</v>
      </c>
      <c r="T460" s="60" t="s">
        <v>237</v>
      </c>
      <c r="U460" s="60" t="s">
        <v>237</v>
      </c>
    </row>
    <row r="461" spans="1:21" s="46" customFormat="1" ht="37.5" customHeight="1" x14ac:dyDescent="0.25">
      <c r="A461" s="182" t="s">
        <v>43</v>
      </c>
      <c r="B461" s="203" t="s">
        <v>550</v>
      </c>
      <c r="C461" s="210"/>
      <c r="D461" s="38" t="s">
        <v>19</v>
      </c>
      <c r="E461" s="132" t="s">
        <v>551</v>
      </c>
      <c r="F461" s="132" t="s">
        <v>551</v>
      </c>
      <c r="G461" s="132" t="s">
        <v>551</v>
      </c>
      <c r="H461" s="132" t="s">
        <v>551</v>
      </c>
      <c r="I461" s="132" t="s">
        <v>237</v>
      </c>
      <c r="J461" s="132" t="s">
        <v>237</v>
      </c>
      <c r="K461" s="132" t="s">
        <v>237</v>
      </c>
      <c r="L461" s="132" t="s">
        <v>237</v>
      </c>
      <c r="M461" s="133"/>
      <c r="N461" s="60" t="s">
        <v>415</v>
      </c>
      <c r="O461" s="60" t="s">
        <v>416</v>
      </c>
      <c r="P461" s="60" t="s">
        <v>415</v>
      </c>
      <c r="Q461" s="60" t="s">
        <v>416</v>
      </c>
      <c r="R461" s="60" t="s">
        <v>237</v>
      </c>
      <c r="S461" s="60" t="s">
        <v>237</v>
      </c>
      <c r="T461" s="60" t="s">
        <v>237</v>
      </c>
      <c r="U461" s="60" t="s">
        <v>237</v>
      </c>
    </row>
    <row r="462" spans="1:21" s="46" customFormat="1" ht="28.5" customHeight="1" x14ac:dyDescent="0.25">
      <c r="A462" s="183"/>
      <c r="B462" s="204"/>
      <c r="C462" s="210"/>
      <c r="D462" s="70" t="s">
        <v>15</v>
      </c>
      <c r="E462" s="60" t="s">
        <v>237</v>
      </c>
      <c r="F462" s="60" t="s">
        <v>237</v>
      </c>
      <c r="G462" s="60" t="s">
        <v>237</v>
      </c>
      <c r="H462" s="60" t="s">
        <v>237</v>
      </c>
      <c r="I462" s="60" t="s">
        <v>237</v>
      </c>
      <c r="J462" s="60" t="s">
        <v>237</v>
      </c>
      <c r="K462" s="60" t="s">
        <v>237</v>
      </c>
      <c r="L462" s="60" t="s">
        <v>237</v>
      </c>
      <c r="M462" s="133"/>
      <c r="N462" s="60" t="s">
        <v>237</v>
      </c>
      <c r="O462" s="60" t="s">
        <v>237</v>
      </c>
      <c r="P462" s="60" t="s">
        <v>237</v>
      </c>
      <c r="Q462" s="60" t="s">
        <v>237</v>
      </c>
      <c r="R462" s="60" t="s">
        <v>237</v>
      </c>
      <c r="S462" s="60" t="s">
        <v>237</v>
      </c>
      <c r="T462" s="60" t="s">
        <v>237</v>
      </c>
      <c r="U462" s="60" t="s">
        <v>237</v>
      </c>
    </row>
    <row r="463" spans="1:21" s="46" customFormat="1" ht="36.75" customHeight="1" x14ac:dyDescent="0.25">
      <c r="A463" s="183"/>
      <c r="B463" s="204"/>
      <c r="C463" s="210"/>
      <c r="D463" s="70" t="s">
        <v>12</v>
      </c>
      <c r="E463" s="60" t="s">
        <v>237</v>
      </c>
      <c r="F463" s="60" t="s">
        <v>237</v>
      </c>
      <c r="G463" s="60" t="s">
        <v>237</v>
      </c>
      <c r="H463" s="60" t="s">
        <v>237</v>
      </c>
      <c r="I463" s="60" t="s">
        <v>237</v>
      </c>
      <c r="J463" s="60" t="s">
        <v>237</v>
      </c>
      <c r="K463" s="60" t="s">
        <v>237</v>
      </c>
      <c r="L463" s="60" t="s">
        <v>237</v>
      </c>
      <c r="M463" s="133"/>
      <c r="N463" s="60" t="s">
        <v>417</v>
      </c>
      <c r="O463" s="60" t="s">
        <v>419</v>
      </c>
      <c r="P463" s="60" t="s">
        <v>417</v>
      </c>
      <c r="Q463" s="60" t="s">
        <v>419</v>
      </c>
      <c r="R463" s="60" t="s">
        <v>237</v>
      </c>
      <c r="S463" s="60" t="s">
        <v>237</v>
      </c>
      <c r="T463" s="60" t="s">
        <v>237</v>
      </c>
      <c r="U463" s="60" t="s">
        <v>237</v>
      </c>
    </row>
    <row r="464" spans="1:21" s="46" customFormat="1" ht="120" customHeight="1" x14ac:dyDescent="0.25">
      <c r="A464" s="184"/>
      <c r="B464" s="205"/>
      <c r="C464" s="210"/>
      <c r="D464" s="70" t="s">
        <v>316</v>
      </c>
      <c r="E464" s="60" t="s">
        <v>551</v>
      </c>
      <c r="F464" s="60" t="s">
        <v>551</v>
      </c>
      <c r="G464" s="60" t="s">
        <v>551</v>
      </c>
      <c r="H464" s="60" t="s">
        <v>551</v>
      </c>
      <c r="I464" s="60" t="s">
        <v>237</v>
      </c>
      <c r="J464" s="60" t="s">
        <v>237</v>
      </c>
      <c r="K464" s="60" t="s">
        <v>237</v>
      </c>
      <c r="L464" s="60" t="s">
        <v>237</v>
      </c>
      <c r="M464" s="178" t="s">
        <v>552</v>
      </c>
      <c r="N464" s="54">
        <f>N459+N460+N461+N462+N463</f>
        <v>10485.466</v>
      </c>
      <c r="O464" s="54">
        <f t="shared" ref="O464:U464" si="180">O459+O460+O461+O462+O463</f>
        <v>5618.8270000000002</v>
      </c>
      <c r="P464" s="54">
        <f t="shared" si="180"/>
        <v>10485.466</v>
      </c>
      <c r="Q464" s="54">
        <f t="shared" si="180"/>
        <v>5618.8270000000002</v>
      </c>
      <c r="R464" s="54">
        <f t="shared" si="180"/>
        <v>0</v>
      </c>
      <c r="S464" s="54">
        <f t="shared" si="180"/>
        <v>0</v>
      </c>
      <c r="T464" s="54">
        <f t="shared" si="180"/>
        <v>0</v>
      </c>
      <c r="U464" s="54">
        <f t="shared" si="180"/>
        <v>0</v>
      </c>
    </row>
    <row r="465" spans="1:22" s="46" customFormat="1" ht="43.5" customHeight="1" x14ac:dyDescent="0.25">
      <c r="A465" s="182" t="s">
        <v>46</v>
      </c>
      <c r="B465" s="203" t="s">
        <v>406</v>
      </c>
      <c r="C465" s="210"/>
      <c r="D465" s="38" t="s">
        <v>19</v>
      </c>
      <c r="E465" s="132" t="s">
        <v>548</v>
      </c>
      <c r="F465" s="132" t="s">
        <v>549</v>
      </c>
      <c r="G465" s="132" t="s">
        <v>548</v>
      </c>
      <c r="H465" s="132" t="s">
        <v>549</v>
      </c>
      <c r="I465" s="60" t="s">
        <v>237</v>
      </c>
      <c r="J465" s="60" t="s">
        <v>237</v>
      </c>
      <c r="K465" s="60" t="s">
        <v>237</v>
      </c>
      <c r="L465" s="60" t="s">
        <v>237</v>
      </c>
      <c r="M465" s="197" t="s">
        <v>547</v>
      </c>
      <c r="N465" s="60" t="s">
        <v>237</v>
      </c>
      <c r="O465" s="60" t="s">
        <v>237</v>
      </c>
      <c r="P465" s="60" t="s">
        <v>237</v>
      </c>
      <c r="Q465" s="60" t="s">
        <v>237</v>
      </c>
      <c r="R465" s="60" t="s">
        <v>237</v>
      </c>
      <c r="S465" s="60" t="s">
        <v>237</v>
      </c>
      <c r="T465" s="60" t="s">
        <v>237</v>
      </c>
      <c r="U465" s="60" t="s">
        <v>237</v>
      </c>
    </row>
    <row r="466" spans="1:22" s="46" customFormat="1" ht="27.75" customHeight="1" x14ac:dyDescent="0.25">
      <c r="A466" s="183"/>
      <c r="B466" s="204"/>
      <c r="C466" s="210"/>
      <c r="D466" s="70" t="s">
        <v>15</v>
      </c>
      <c r="E466" s="60" t="s">
        <v>417</v>
      </c>
      <c r="F466" s="60" t="s">
        <v>418</v>
      </c>
      <c r="G466" s="60" t="s">
        <v>417</v>
      </c>
      <c r="H466" s="60" t="s">
        <v>418</v>
      </c>
      <c r="I466" s="60" t="s">
        <v>237</v>
      </c>
      <c r="J466" s="60" t="s">
        <v>237</v>
      </c>
      <c r="K466" s="60" t="s">
        <v>237</v>
      </c>
      <c r="L466" s="60" t="s">
        <v>237</v>
      </c>
      <c r="M466" s="277"/>
      <c r="N466" s="60" t="s">
        <v>412</v>
      </c>
      <c r="O466" s="60" t="s">
        <v>237</v>
      </c>
      <c r="P466" s="60" t="s">
        <v>412</v>
      </c>
      <c r="Q466" s="60" t="s">
        <v>237</v>
      </c>
      <c r="R466" s="60" t="s">
        <v>237</v>
      </c>
      <c r="S466" s="60" t="s">
        <v>237</v>
      </c>
      <c r="T466" s="60" t="s">
        <v>237</v>
      </c>
      <c r="U466" s="60" t="s">
        <v>237</v>
      </c>
    </row>
    <row r="467" spans="1:22" s="46" customFormat="1" ht="25.5" customHeight="1" x14ac:dyDescent="0.25">
      <c r="A467" s="183"/>
      <c r="B467" s="204"/>
      <c r="C467" s="210"/>
      <c r="D467" s="70" t="s">
        <v>12</v>
      </c>
      <c r="E467" s="60" t="s">
        <v>417</v>
      </c>
      <c r="F467" s="60" t="s">
        <v>419</v>
      </c>
      <c r="G467" s="60" t="s">
        <v>417</v>
      </c>
      <c r="H467" s="60" t="s">
        <v>419</v>
      </c>
      <c r="I467" s="60" t="s">
        <v>237</v>
      </c>
      <c r="J467" s="60" t="s">
        <v>237</v>
      </c>
      <c r="K467" s="60" t="s">
        <v>237</v>
      </c>
      <c r="L467" s="60" t="s">
        <v>237</v>
      </c>
      <c r="M467" s="277"/>
      <c r="N467" s="60" t="s">
        <v>415</v>
      </c>
      <c r="O467" s="60" t="s">
        <v>416</v>
      </c>
      <c r="P467" s="60" t="s">
        <v>415</v>
      </c>
      <c r="Q467" s="60" t="s">
        <v>416</v>
      </c>
      <c r="R467" s="60" t="s">
        <v>237</v>
      </c>
      <c r="S467" s="60" t="s">
        <v>237</v>
      </c>
      <c r="T467" s="60" t="s">
        <v>237</v>
      </c>
      <c r="U467" s="60" t="s">
        <v>237</v>
      </c>
    </row>
    <row r="468" spans="1:22" s="46" customFormat="1" ht="93" customHeight="1" x14ac:dyDescent="0.25">
      <c r="A468" s="184"/>
      <c r="B468" s="205"/>
      <c r="C468" s="210"/>
      <c r="D468" s="70" t="s">
        <v>316</v>
      </c>
      <c r="E468" s="60" t="s">
        <v>545</v>
      </c>
      <c r="F468" s="60" t="s">
        <v>546</v>
      </c>
      <c r="G468" s="60" t="s">
        <v>545</v>
      </c>
      <c r="H468" s="60" t="s">
        <v>546</v>
      </c>
      <c r="I468" s="60" t="s">
        <v>237</v>
      </c>
      <c r="J468" s="60" t="s">
        <v>237</v>
      </c>
      <c r="K468" s="60" t="s">
        <v>237</v>
      </c>
      <c r="L468" s="60" t="s">
        <v>237</v>
      </c>
      <c r="M468" s="278"/>
      <c r="N468" s="60" t="s">
        <v>551</v>
      </c>
      <c r="O468" s="60" t="s">
        <v>551</v>
      </c>
      <c r="P468" s="60" t="s">
        <v>551</v>
      </c>
      <c r="Q468" s="60" t="s">
        <v>551</v>
      </c>
      <c r="R468" s="60" t="s">
        <v>237</v>
      </c>
      <c r="S468" s="60" t="s">
        <v>237</v>
      </c>
      <c r="T468" s="60" t="s">
        <v>237</v>
      </c>
      <c r="U468" s="60" t="s">
        <v>237</v>
      </c>
    </row>
    <row r="469" spans="1:22" s="46" customFormat="1" ht="48" customHeight="1" x14ac:dyDescent="0.25">
      <c r="A469" s="182"/>
      <c r="B469" s="206" t="s">
        <v>631</v>
      </c>
      <c r="C469" s="210"/>
      <c r="D469" s="70" t="s">
        <v>514</v>
      </c>
      <c r="E469" s="60" t="s">
        <v>632</v>
      </c>
      <c r="F469" s="54" t="s">
        <v>633</v>
      </c>
      <c r="G469" s="60" t="s">
        <v>632</v>
      </c>
      <c r="H469" s="60" t="s">
        <v>633</v>
      </c>
      <c r="I469" s="60">
        <f t="shared" ref="I469" si="181">I464+I465+I466+I467+I468</f>
        <v>0</v>
      </c>
      <c r="J469" s="60">
        <f t="shared" ref="J469" si="182">J464+J465+J466+J467+J468</f>
        <v>0</v>
      </c>
      <c r="K469" s="60">
        <f t="shared" ref="K469" si="183">K464+K465+K466+K467+K468</f>
        <v>0</v>
      </c>
      <c r="L469" s="60">
        <f t="shared" ref="L469" si="184">L464+L465+L466+L467+L468</f>
        <v>0</v>
      </c>
      <c r="M469" s="197" t="s">
        <v>547</v>
      </c>
      <c r="N469" s="60" t="s">
        <v>545</v>
      </c>
      <c r="O469" s="60" t="s">
        <v>546</v>
      </c>
      <c r="P469" s="60" t="s">
        <v>545</v>
      </c>
      <c r="Q469" s="60" t="s">
        <v>546</v>
      </c>
      <c r="R469" s="60" t="s">
        <v>237</v>
      </c>
      <c r="S469" s="60" t="s">
        <v>237</v>
      </c>
      <c r="T469" s="60" t="s">
        <v>237</v>
      </c>
      <c r="U469" s="60" t="s">
        <v>237</v>
      </c>
    </row>
    <row r="470" spans="1:22" s="46" customFormat="1" ht="46.5" customHeight="1" x14ac:dyDescent="0.25">
      <c r="A470" s="183"/>
      <c r="B470" s="204"/>
      <c r="C470" s="210"/>
      <c r="D470" s="70" t="s">
        <v>15</v>
      </c>
      <c r="E470" s="54" t="s">
        <v>634</v>
      </c>
      <c r="F470" s="134" t="s">
        <v>635</v>
      </c>
      <c r="G470" s="134" t="s">
        <v>636</v>
      </c>
      <c r="H470" s="134" t="s">
        <v>635</v>
      </c>
      <c r="I470" s="134" t="s">
        <v>237</v>
      </c>
      <c r="J470" s="134" t="s">
        <v>237</v>
      </c>
      <c r="K470" s="134" t="s">
        <v>237</v>
      </c>
      <c r="L470" s="134" t="s">
        <v>237</v>
      </c>
      <c r="M470" s="277"/>
      <c r="N470" s="54">
        <f>N465+N466+N467+N468+N469</f>
        <v>5812.92</v>
      </c>
      <c r="O470" s="54">
        <f t="shared" ref="O470:U470" si="185">O465+O466+O467+O468+O469</f>
        <v>2653.4</v>
      </c>
      <c r="P470" s="54">
        <f t="shared" si="185"/>
        <v>5812.92</v>
      </c>
      <c r="Q470" s="54">
        <f t="shared" si="185"/>
        <v>2653.4</v>
      </c>
      <c r="R470" s="54">
        <f t="shared" si="185"/>
        <v>0</v>
      </c>
      <c r="S470" s="54">
        <f t="shared" si="185"/>
        <v>0</v>
      </c>
      <c r="T470" s="54">
        <f t="shared" si="185"/>
        <v>0</v>
      </c>
      <c r="U470" s="54">
        <f t="shared" si="185"/>
        <v>0</v>
      </c>
    </row>
    <row r="471" spans="1:22" s="46" customFormat="1" ht="66" customHeight="1" x14ac:dyDescent="0.25">
      <c r="A471" s="183"/>
      <c r="B471" s="204"/>
      <c r="C471" s="210"/>
      <c r="D471" s="70" t="s">
        <v>12</v>
      </c>
      <c r="E471" s="60" t="s">
        <v>634</v>
      </c>
      <c r="F471" s="60" t="s">
        <v>637</v>
      </c>
      <c r="G471" s="60" t="s">
        <v>636</v>
      </c>
      <c r="H471" s="60" t="s">
        <v>637</v>
      </c>
      <c r="I471" s="60" t="s">
        <v>237</v>
      </c>
      <c r="J471" s="60" t="s">
        <v>237</v>
      </c>
      <c r="K471" s="60" t="s">
        <v>237</v>
      </c>
      <c r="L471" s="60" t="s">
        <v>237</v>
      </c>
      <c r="M471" s="277"/>
    </row>
    <row r="472" spans="1:22" s="46" customFormat="1" ht="42.75" customHeight="1" x14ac:dyDescent="0.25">
      <c r="A472" s="184"/>
      <c r="B472" s="205"/>
      <c r="C472" s="211"/>
      <c r="D472" s="70" t="s">
        <v>316</v>
      </c>
      <c r="E472" s="60" t="s">
        <v>638</v>
      </c>
      <c r="F472" s="60" t="s">
        <v>639</v>
      </c>
      <c r="G472" s="60" t="s">
        <v>638</v>
      </c>
      <c r="H472" s="60" t="s">
        <v>639</v>
      </c>
      <c r="I472" s="60" t="s">
        <v>237</v>
      </c>
      <c r="J472" s="60" t="s">
        <v>237</v>
      </c>
      <c r="K472" s="60" t="s">
        <v>237</v>
      </c>
      <c r="L472" s="60" t="s">
        <v>237</v>
      </c>
      <c r="M472" s="278"/>
    </row>
    <row r="473" spans="1:22" s="46" customFormat="1" ht="31.5" customHeight="1" x14ac:dyDescent="0.25">
      <c r="A473" s="216" t="s">
        <v>420</v>
      </c>
      <c r="B473" s="217"/>
      <c r="C473" s="217"/>
      <c r="D473" s="217"/>
      <c r="E473" s="217"/>
      <c r="F473" s="217"/>
      <c r="G473" s="217"/>
      <c r="H473" s="217"/>
      <c r="I473" s="217"/>
      <c r="J473" s="217"/>
      <c r="K473" s="217"/>
      <c r="L473" s="217"/>
      <c r="M473" s="218"/>
    </row>
    <row r="474" spans="1:22" s="46" customFormat="1" ht="23.25" customHeight="1" x14ac:dyDescent="0.25">
      <c r="A474" s="182" t="s">
        <v>34</v>
      </c>
      <c r="B474" s="203" t="s">
        <v>421</v>
      </c>
      <c r="C474" s="188" t="s">
        <v>285</v>
      </c>
      <c r="D474" s="38" t="s">
        <v>19</v>
      </c>
      <c r="E474" s="135">
        <f>E475+E476+E477</f>
        <v>115930</v>
      </c>
      <c r="F474" s="135">
        <f t="shared" ref="F474:L474" si="186">F475+F476+F477</f>
        <v>154204</v>
      </c>
      <c r="G474" s="135">
        <f t="shared" si="186"/>
        <v>0</v>
      </c>
      <c r="H474" s="135">
        <f t="shared" si="186"/>
        <v>0</v>
      </c>
      <c r="I474" s="135">
        <f t="shared" si="186"/>
        <v>0</v>
      </c>
      <c r="J474" s="135">
        <f t="shared" si="186"/>
        <v>0</v>
      </c>
      <c r="K474" s="135">
        <f t="shared" si="186"/>
        <v>115930</v>
      </c>
      <c r="L474" s="135">
        <f t="shared" si="186"/>
        <v>154204</v>
      </c>
      <c r="M474" s="136"/>
    </row>
    <row r="475" spans="1:22" s="46" customFormat="1" ht="197.25" customHeight="1" x14ac:dyDescent="0.25">
      <c r="A475" s="183"/>
      <c r="B475" s="204"/>
      <c r="C475" s="189"/>
      <c r="D475" s="70" t="s">
        <v>15</v>
      </c>
      <c r="E475" s="60" t="s">
        <v>429</v>
      </c>
      <c r="F475" s="60" t="s">
        <v>430</v>
      </c>
      <c r="G475" s="137" t="s">
        <v>237</v>
      </c>
      <c r="H475" s="137" t="s">
        <v>237</v>
      </c>
      <c r="I475" s="137" t="s">
        <v>237</v>
      </c>
      <c r="J475" s="137" t="s">
        <v>237</v>
      </c>
      <c r="K475" s="108">
        <v>42200</v>
      </c>
      <c r="L475" s="108">
        <v>28904</v>
      </c>
      <c r="M475" s="133" t="s">
        <v>422</v>
      </c>
    </row>
    <row r="476" spans="1:22" ht="198" customHeight="1" x14ac:dyDescent="0.25">
      <c r="A476" s="183"/>
      <c r="B476" s="204"/>
      <c r="C476" s="189"/>
      <c r="D476" s="70" t="s">
        <v>12</v>
      </c>
      <c r="E476" s="60" t="s">
        <v>423</v>
      </c>
      <c r="F476" s="60" t="s">
        <v>424</v>
      </c>
      <c r="G476" s="60" t="s">
        <v>237</v>
      </c>
      <c r="H476" s="60" t="s">
        <v>237</v>
      </c>
      <c r="I476" s="60" t="s">
        <v>237</v>
      </c>
      <c r="J476" s="60" t="s">
        <v>237</v>
      </c>
      <c r="K476" s="108" t="s">
        <v>423</v>
      </c>
      <c r="L476" s="60" t="s">
        <v>424</v>
      </c>
      <c r="M476" s="133" t="s">
        <v>427</v>
      </c>
      <c r="N476" s="46"/>
      <c r="O476" s="46"/>
      <c r="P476" s="46"/>
      <c r="Q476" s="46"/>
      <c r="R476" s="46"/>
      <c r="S476" s="46"/>
      <c r="T476" s="46"/>
      <c r="U476" s="46"/>
      <c r="V476" s="46"/>
    </row>
    <row r="477" spans="1:22" ht="111" customHeight="1" x14ac:dyDescent="0.25">
      <c r="A477" s="183"/>
      <c r="B477" s="205"/>
      <c r="C477" s="189"/>
      <c r="D477" s="70" t="s">
        <v>316</v>
      </c>
      <c r="E477" s="60" t="s">
        <v>553</v>
      </c>
      <c r="F477" s="60" t="s">
        <v>555</v>
      </c>
      <c r="G477" s="60" t="s">
        <v>237</v>
      </c>
      <c r="H477" s="60" t="s">
        <v>237</v>
      </c>
      <c r="I477" s="60" t="s">
        <v>237</v>
      </c>
      <c r="J477" s="60" t="s">
        <v>237</v>
      </c>
      <c r="K477" s="108">
        <v>41330</v>
      </c>
      <c r="L477" s="60" t="s">
        <v>555</v>
      </c>
      <c r="M477" s="133" t="s">
        <v>554</v>
      </c>
      <c r="N477" s="46"/>
      <c r="O477" s="46"/>
      <c r="P477" s="46"/>
      <c r="Q477" s="46"/>
      <c r="R477" s="46"/>
      <c r="S477" s="46"/>
      <c r="T477" s="46"/>
      <c r="U477" s="46"/>
      <c r="V477" s="46"/>
    </row>
    <row r="478" spans="1:22" s="46" customFormat="1" ht="30.75" customHeight="1" x14ac:dyDescent="0.25">
      <c r="A478" s="296" t="s">
        <v>556</v>
      </c>
      <c r="B478" s="212"/>
      <c r="C478" s="212"/>
      <c r="D478" s="212"/>
      <c r="E478" s="212"/>
      <c r="F478" s="212"/>
      <c r="G478" s="212"/>
      <c r="H478" s="212"/>
      <c r="I478" s="212"/>
      <c r="J478" s="212"/>
      <c r="K478" s="212"/>
      <c r="L478" s="212"/>
      <c r="M478" s="297"/>
    </row>
    <row r="479" spans="1:22" s="46" customFormat="1" ht="15.75" customHeight="1" x14ac:dyDescent="0.25">
      <c r="A479" s="182" t="s">
        <v>34</v>
      </c>
      <c r="B479" s="203" t="s">
        <v>428</v>
      </c>
      <c r="C479" s="188" t="s">
        <v>285</v>
      </c>
      <c r="D479" s="38" t="s">
        <v>19</v>
      </c>
      <c r="E479" s="138">
        <f>E480+E481+E482</f>
        <v>5000</v>
      </c>
      <c r="F479" s="138">
        <f t="shared" ref="F479:L479" si="187">F480+F481+F482</f>
        <v>0</v>
      </c>
      <c r="G479" s="138">
        <f t="shared" si="187"/>
        <v>0</v>
      </c>
      <c r="H479" s="138">
        <f t="shared" si="187"/>
        <v>0</v>
      </c>
      <c r="I479" s="138">
        <f t="shared" si="187"/>
        <v>0</v>
      </c>
      <c r="J479" s="138">
        <f t="shared" si="187"/>
        <v>0</v>
      </c>
      <c r="K479" s="138">
        <f t="shared" si="187"/>
        <v>5000</v>
      </c>
      <c r="L479" s="138">
        <f t="shared" si="187"/>
        <v>0</v>
      </c>
      <c r="M479" s="136"/>
    </row>
    <row r="480" spans="1:22" ht="41.25" customHeight="1" x14ac:dyDescent="0.25">
      <c r="A480" s="183"/>
      <c r="B480" s="183"/>
      <c r="C480" s="189"/>
      <c r="D480" s="70" t="s">
        <v>15</v>
      </c>
      <c r="E480" s="139">
        <f>++G480+I480+K480</f>
        <v>0</v>
      </c>
      <c r="F480" s="139">
        <f>+H480+J480+L480</f>
        <v>0</v>
      </c>
      <c r="G480" s="139">
        <v>0</v>
      </c>
      <c r="H480" s="139">
        <v>0</v>
      </c>
      <c r="I480" s="139">
        <v>0</v>
      </c>
      <c r="J480" s="139">
        <v>0</v>
      </c>
      <c r="K480" s="139">
        <v>0</v>
      </c>
      <c r="L480" s="139">
        <v>0</v>
      </c>
      <c r="M480" s="133"/>
      <c r="N480" s="46"/>
      <c r="O480" s="46"/>
      <c r="P480" s="46"/>
      <c r="Q480" s="46"/>
      <c r="R480" s="46"/>
      <c r="S480" s="46"/>
      <c r="T480" s="46"/>
      <c r="U480" s="46"/>
      <c r="V480" s="46"/>
    </row>
    <row r="481" spans="1:22" ht="57.75" customHeight="1" x14ac:dyDescent="0.25">
      <c r="A481" s="183"/>
      <c r="B481" s="183"/>
      <c r="C481" s="189"/>
      <c r="D481" s="70" t="s">
        <v>12</v>
      </c>
      <c r="E481" s="139">
        <f>++G481+I481+K481</f>
        <v>5000</v>
      </c>
      <c r="F481" s="139">
        <f>+H481+J481+L481</f>
        <v>0</v>
      </c>
      <c r="G481" s="139">
        <v>0</v>
      </c>
      <c r="H481" s="139">
        <v>0</v>
      </c>
      <c r="I481" s="139">
        <v>0</v>
      </c>
      <c r="J481" s="139">
        <v>0</v>
      </c>
      <c r="K481" s="139">
        <v>5000</v>
      </c>
      <c r="L481" s="139">
        <v>0</v>
      </c>
      <c r="M481" s="133" t="s">
        <v>557</v>
      </c>
      <c r="N481" s="46"/>
      <c r="O481" s="46"/>
      <c r="P481" s="46"/>
      <c r="Q481" s="46"/>
      <c r="R481" s="46"/>
      <c r="S481" s="46"/>
      <c r="T481" s="46"/>
      <c r="U481" s="46"/>
      <c r="V481" s="46"/>
    </row>
    <row r="482" spans="1:22" ht="36" customHeight="1" x14ac:dyDescent="0.25">
      <c r="A482" s="183"/>
      <c r="B482" s="184"/>
      <c r="C482" s="189"/>
      <c r="D482" s="70" t="s">
        <v>316</v>
      </c>
      <c r="E482" s="139">
        <v>0</v>
      </c>
      <c r="F482" s="139">
        <f>+H482+J482+L482</f>
        <v>0</v>
      </c>
      <c r="G482" s="139">
        <v>0</v>
      </c>
      <c r="H482" s="139">
        <v>0</v>
      </c>
      <c r="I482" s="139">
        <v>0</v>
      </c>
      <c r="J482" s="139">
        <v>0</v>
      </c>
      <c r="K482" s="139">
        <v>0</v>
      </c>
      <c r="L482" s="139">
        <v>0</v>
      </c>
      <c r="M482" s="133"/>
      <c r="N482" s="46"/>
      <c r="O482" s="46"/>
      <c r="P482" s="46"/>
      <c r="Q482" s="46"/>
      <c r="R482" s="46"/>
      <c r="S482" s="46"/>
      <c r="T482" s="46"/>
      <c r="U482" s="46"/>
      <c r="V482" s="46"/>
    </row>
    <row r="483" spans="1:22" ht="33" customHeight="1" x14ac:dyDescent="0.25">
      <c r="A483" s="216" t="s">
        <v>431</v>
      </c>
      <c r="B483" s="217"/>
      <c r="C483" s="217"/>
      <c r="D483" s="217"/>
      <c r="E483" s="217"/>
      <c r="F483" s="217"/>
      <c r="G483" s="217"/>
      <c r="H483" s="217"/>
      <c r="I483" s="217"/>
      <c r="J483" s="217"/>
      <c r="K483" s="217"/>
      <c r="L483" s="217"/>
      <c r="M483" s="218"/>
      <c r="N483" s="46"/>
      <c r="O483" s="46"/>
      <c r="P483" s="46"/>
      <c r="Q483" s="46"/>
      <c r="R483" s="46"/>
      <c r="S483" s="46"/>
      <c r="T483" s="46"/>
      <c r="U483" s="46"/>
      <c r="V483" s="46"/>
    </row>
    <row r="484" spans="1:22" ht="24" customHeight="1" x14ac:dyDescent="0.25">
      <c r="A484" s="289" t="s">
        <v>34</v>
      </c>
      <c r="B484" s="242" t="s">
        <v>432</v>
      </c>
      <c r="C484" s="179" t="s">
        <v>273</v>
      </c>
      <c r="D484" s="38" t="s">
        <v>19</v>
      </c>
      <c r="E484" s="135">
        <f>E485+E486+E487</f>
        <v>105135.1</v>
      </c>
      <c r="F484" s="135">
        <f t="shared" ref="F484:L484" si="188">F485+F486+F487</f>
        <v>79543.5</v>
      </c>
      <c r="G484" s="135">
        <f t="shared" si="188"/>
        <v>78345.8</v>
      </c>
      <c r="H484" s="135">
        <f t="shared" si="188"/>
        <v>62390.1</v>
      </c>
      <c r="I484" s="135">
        <f t="shared" si="188"/>
        <v>26789.3</v>
      </c>
      <c r="J484" s="135">
        <f t="shared" si="188"/>
        <v>17153.400000000001</v>
      </c>
      <c r="K484" s="135">
        <f t="shared" si="188"/>
        <v>0</v>
      </c>
      <c r="L484" s="135">
        <f t="shared" si="188"/>
        <v>0</v>
      </c>
      <c r="M484" s="133"/>
      <c r="N484" s="46"/>
      <c r="O484" s="46"/>
      <c r="P484" s="46"/>
      <c r="Q484" s="46"/>
      <c r="R484" s="46"/>
      <c r="S484" s="46"/>
      <c r="T484" s="46"/>
      <c r="U484" s="46"/>
      <c r="V484" s="46"/>
    </row>
    <row r="485" spans="1:22" ht="53.25" customHeight="1" x14ac:dyDescent="0.25">
      <c r="A485" s="289"/>
      <c r="B485" s="242"/>
      <c r="C485" s="180"/>
      <c r="D485" s="70" t="s">
        <v>15</v>
      </c>
      <c r="E485" s="140">
        <f>G485+I485</f>
        <v>35932.199999999997</v>
      </c>
      <c r="F485" s="140">
        <f>+H485+J485+L485</f>
        <v>29713.5</v>
      </c>
      <c r="G485" s="141">
        <v>28745.8</v>
      </c>
      <c r="H485" s="141">
        <v>22979.1</v>
      </c>
      <c r="I485" s="141">
        <v>7186.4</v>
      </c>
      <c r="J485" s="141">
        <v>6734.4</v>
      </c>
      <c r="K485" s="37">
        <v>0</v>
      </c>
      <c r="L485" s="37">
        <v>0</v>
      </c>
      <c r="M485" s="133"/>
      <c r="N485" s="46"/>
      <c r="O485" s="46"/>
      <c r="P485" s="46"/>
      <c r="Q485" s="46"/>
      <c r="R485" s="46"/>
      <c r="S485" s="46"/>
      <c r="T485" s="46"/>
      <c r="U485" s="46"/>
      <c r="V485" s="46"/>
    </row>
    <row r="486" spans="1:22" s="46" customFormat="1" ht="90" customHeight="1" x14ac:dyDescent="0.25">
      <c r="A486" s="289"/>
      <c r="B486" s="242"/>
      <c r="C486" s="180"/>
      <c r="D486" s="70" t="s">
        <v>12</v>
      </c>
      <c r="E486" s="140">
        <f>++G486+I486+K486</f>
        <v>46948.9</v>
      </c>
      <c r="F486" s="140">
        <f>+H486+J486+L486</f>
        <v>25600</v>
      </c>
      <c r="G486" s="58">
        <v>31800</v>
      </c>
      <c r="H486" s="58">
        <v>20000</v>
      </c>
      <c r="I486" s="58">
        <v>15148.9</v>
      </c>
      <c r="J486" s="58">
        <v>5600</v>
      </c>
      <c r="K486" s="58">
        <v>0</v>
      </c>
      <c r="L486" s="58">
        <v>0</v>
      </c>
      <c r="M486" s="133"/>
    </row>
    <row r="487" spans="1:22" s="46" customFormat="1" ht="53.25" customHeight="1" x14ac:dyDescent="0.25">
      <c r="A487" s="289"/>
      <c r="B487" s="242"/>
      <c r="C487" s="181"/>
      <c r="D487" s="70" t="s">
        <v>316</v>
      </c>
      <c r="E487" s="139">
        <v>22254</v>
      </c>
      <c r="F487" s="139">
        <v>24230</v>
      </c>
      <c r="G487" s="139">
        <v>17800</v>
      </c>
      <c r="H487" s="139">
        <v>19411</v>
      </c>
      <c r="I487" s="139">
        <v>4454</v>
      </c>
      <c r="J487" s="139">
        <v>4819</v>
      </c>
      <c r="K487" s="139">
        <v>0</v>
      </c>
      <c r="L487" s="139">
        <v>0</v>
      </c>
      <c r="M487" s="133"/>
    </row>
    <row r="488" spans="1:22" ht="47.25" customHeight="1" x14ac:dyDescent="0.25">
      <c r="A488" s="289"/>
      <c r="B488" s="242"/>
      <c r="C488" s="179" t="s">
        <v>323</v>
      </c>
      <c r="D488" s="33" t="s">
        <v>19</v>
      </c>
      <c r="E488" s="73">
        <f>E489+E490+E491</f>
        <v>4219.3</v>
      </c>
      <c r="F488" s="73">
        <f t="shared" ref="F488:L488" si="189">F489+F490+F491</f>
        <v>11133.6</v>
      </c>
      <c r="G488" s="73">
        <f t="shared" si="189"/>
        <v>3012.9</v>
      </c>
      <c r="H488" s="73">
        <f t="shared" si="189"/>
        <v>9426.5</v>
      </c>
      <c r="I488" s="73">
        <f t="shared" si="189"/>
        <v>1206.462</v>
      </c>
      <c r="J488" s="73">
        <f t="shared" si="189"/>
        <v>1707.1</v>
      </c>
      <c r="K488" s="73">
        <f t="shared" si="189"/>
        <v>0</v>
      </c>
      <c r="L488" s="73">
        <f t="shared" si="189"/>
        <v>0</v>
      </c>
      <c r="M488" s="133"/>
      <c r="N488" s="46"/>
      <c r="O488" s="46"/>
      <c r="P488" s="46"/>
      <c r="Q488" s="46"/>
      <c r="R488" s="46"/>
      <c r="S488" s="46"/>
      <c r="T488" s="46"/>
      <c r="U488" s="46"/>
      <c r="V488" s="46"/>
    </row>
    <row r="489" spans="1:22" ht="83.25" customHeight="1" x14ac:dyDescent="0.25">
      <c r="A489" s="289"/>
      <c r="B489" s="242"/>
      <c r="C489" s="180"/>
      <c r="D489" s="75" t="s">
        <v>15</v>
      </c>
      <c r="E489" s="140">
        <f>+G489+I489+K489</f>
        <v>912.9</v>
      </c>
      <c r="F489" s="140">
        <f>+H489+J489+L489</f>
        <v>902.9</v>
      </c>
      <c r="G489" s="140">
        <v>812.9</v>
      </c>
      <c r="H489" s="140">
        <v>810</v>
      </c>
      <c r="I489" s="140">
        <v>100</v>
      </c>
      <c r="J489" s="140">
        <v>92.9</v>
      </c>
      <c r="K489" s="140">
        <v>0</v>
      </c>
      <c r="L489" s="140">
        <v>0</v>
      </c>
      <c r="M489" s="133" t="s">
        <v>434</v>
      </c>
      <c r="N489" s="46"/>
      <c r="O489" s="46"/>
      <c r="P489" s="46"/>
      <c r="Q489" s="46"/>
      <c r="R489" s="46"/>
      <c r="S489" s="46"/>
      <c r="T489" s="46"/>
      <c r="U489" s="46"/>
      <c r="V489" s="46"/>
    </row>
    <row r="490" spans="1:22" ht="78" customHeight="1" x14ac:dyDescent="0.25">
      <c r="A490" s="289"/>
      <c r="B490" s="242"/>
      <c r="C490" s="180"/>
      <c r="D490" s="35" t="s">
        <v>12</v>
      </c>
      <c r="E490" s="140">
        <f>+G490+I490+K490</f>
        <v>847</v>
      </c>
      <c r="F490" s="140">
        <f>+H490+J490+L490</f>
        <v>493.7</v>
      </c>
      <c r="G490" s="140">
        <v>0</v>
      </c>
      <c r="H490" s="140">
        <v>0</v>
      </c>
      <c r="I490" s="61">
        <v>847</v>
      </c>
      <c r="J490" s="61">
        <v>493.7</v>
      </c>
      <c r="K490" s="61">
        <v>0</v>
      </c>
      <c r="L490" s="61">
        <v>0</v>
      </c>
      <c r="M490" s="133" t="s">
        <v>433</v>
      </c>
      <c r="N490" s="46"/>
      <c r="O490" s="46"/>
      <c r="P490" s="46"/>
      <c r="Q490" s="46"/>
      <c r="R490" s="46"/>
      <c r="S490" s="46"/>
      <c r="T490" s="46"/>
      <c r="U490" s="46"/>
      <c r="V490" s="46"/>
    </row>
    <row r="491" spans="1:22" s="46" customFormat="1" ht="59.25" customHeight="1" x14ac:dyDescent="0.25">
      <c r="A491" s="289"/>
      <c r="B491" s="242"/>
      <c r="C491" s="181"/>
      <c r="D491" s="35" t="s">
        <v>316</v>
      </c>
      <c r="E491" s="140">
        <v>2459.4</v>
      </c>
      <c r="F491" s="140">
        <v>9737</v>
      </c>
      <c r="G491" s="140">
        <v>2200</v>
      </c>
      <c r="H491" s="140">
        <v>8616.5</v>
      </c>
      <c r="I491" s="61">
        <v>259.46199999999999</v>
      </c>
      <c r="J491" s="61">
        <v>1120.5</v>
      </c>
      <c r="K491" s="61">
        <v>0</v>
      </c>
      <c r="L491" s="61">
        <v>0</v>
      </c>
      <c r="M491" s="133" t="s">
        <v>576</v>
      </c>
    </row>
    <row r="492" spans="1:22" ht="35.25" customHeight="1" x14ac:dyDescent="0.25">
      <c r="A492" s="289"/>
      <c r="B492" s="242"/>
      <c r="C492" s="179" t="s">
        <v>272</v>
      </c>
      <c r="D492" s="33" t="s">
        <v>19</v>
      </c>
      <c r="E492" s="73">
        <f>E493+E494+E495</f>
        <v>5864.3530000000001</v>
      </c>
      <c r="F492" s="73">
        <f t="shared" ref="F492:L492" si="190">F493+F494+F495</f>
        <v>3284.6130000000003</v>
      </c>
      <c r="G492" s="73">
        <f t="shared" si="190"/>
        <v>4174.6729999999998</v>
      </c>
      <c r="H492" s="73">
        <f t="shared" si="190"/>
        <v>2584.2829999999999</v>
      </c>
      <c r="I492" s="73">
        <f t="shared" si="190"/>
        <v>1689.68</v>
      </c>
      <c r="J492" s="73">
        <f t="shared" si="190"/>
        <v>700.31299999999999</v>
      </c>
      <c r="K492" s="73">
        <f t="shared" si="190"/>
        <v>0</v>
      </c>
      <c r="L492" s="73">
        <f t="shared" si="190"/>
        <v>0</v>
      </c>
      <c r="M492" s="61"/>
      <c r="N492" s="46"/>
      <c r="O492" s="46"/>
      <c r="P492" s="46"/>
      <c r="Q492" s="46"/>
      <c r="R492" s="46"/>
      <c r="S492" s="46"/>
      <c r="T492" s="46"/>
      <c r="U492" s="46"/>
      <c r="V492" s="46"/>
    </row>
    <row r="493" spans="1:22" ht="15" customHeight="1" x14ac:dyDescent="0.25">
      <c r="A493" s="289"/>
      <c r="B493" s="242"/>
      <c r="C493" s="180"/>
      <c r="D493" s="75" t="s">
        <v>15</v>
      </c>
      <c r="E493" s="61">
        <v>1808.6130000000001</v>
      </c>
      <c r="F493" s="61">
        <v>1808.6130000000001</v>
      </c>
      <c r="G493" s="61">
        <v>1620</v>
      </c>
      <c r="H493" s="61">
        <v>1620</v>
      </c>
      <c r="I493" s="61">
        <v>188.613</v>
      </c>
      <c r="J493" s="61">
        <v>188.613</v>
      </c>
      <c r="K493" s="61">
        <v>0</v>
      </c>
      <c r="L493" s="61">
        <v>0</v>
      </c>
      <c r="M493" s="293" t="s">
        <v>577</v>
      </c>
      <c r="N493" s="46"/>
      <c r="O493" s="46"/>
      <c r="P493" s="46"/>
      <c r="Q493" s="46"/>
      <c r="R493" s="46"/>
      <c r="S493" s="46"/>
      <c r="T493" s="46"/>
      <c r="U493" s="46"/>
      <c r="V493" s="46"/>
    </row>
    <row r="494" spans="1:22" ht="40.5" customHeight="1" x14ac:dyDescent="0.25">
      <c r="A494" s="289"/>
      <c r="B494" s="242"/>
      <c r="C494" s="180"/>
      <c r="D494" s="35" t="s">
        <v>12</v>
      </c>
      <c r="E494" s="61">
        <v>3260.6</v>
      </c>
      <c r="F494" s="61">
        <v>460.2</v>
      </c>
      <c r="G494" s="61">
        <v>1800</v>
      </c>
      <c r="H494" s="61">
        <v>0</v>
      </c>
      <c r="I494" s="61">
        <v>1460.6</v>
      </c>
      <c r="J494" s="61">
        <v>460.2</v>
      </c>
      <c r="K494" s="61">
        <v>0</v>
      </c>
      <c r="L494" s="61">
        <v>0</v>
      </c>
      <c r="M494" s="294"/>
      <c r="N494" s="46"/>
      <c r="O494" s="46"/>
      <c r="P494" s="46"/>
      <c r="Q494" s="46"/>
      <c r="R494" s="46"/>
      <c r="S494" s="46"/>
      <c r="T494" s="46"/>
      <c r="U494" s="46"/>
      <c r="V494" s="46"/>
    </row>
    <row r="495" spans="1:22" ht="27" customHeight="1" x14ac:dyDescent="0.25">
      <c r="A495" s="289"/>
      <c r="B495" s="242"/>
      <c r="C495" s="181"/>
      <c r="D495" s="35" t="s">
        <v>316</v>
      </c>
      <c r="E495" s="61">
        <v>795.14</v>
      </c>
      <c r="F495" s="61">
        <v>1015.8</v>
      </c>
      <c r="G495" s="61">
        <v>754.673</v>
      </c>
      <c r="H495" s="61">
        <v>964.28300000000002</v>
      </c>
      <c r="I495" s="61">
        <v>40.466999999999999</v>
      </c>
      <c r="J495" s="61">
        <v>51.5</v>
      </c>
      <c r="K495" s="61">
        <v>0</v>
      </c>
      <c r="L495" s="61">
        <v>0</v>
      </c>
      <c r="M495" s="295"/>
      <c r="N495" s="46"/>
      <c r="O495" s="46"/>
      <c r="P495" s="46"/>
      <c r="Q495" s="46"/>
      <c r="R495" s="46"/>
      <c r="S495" s="46"/>
      <c r="T495" s="46"/>
      <c r="U495" s="46"/>
      <c r="V495" s="46"/>
    </row>
    <row r="496" spans="1:22" ht="15" customHeight="1" x14ac:dyDescent="0.25">
      <c r="A496" s="289"/>
      <c r="B496" s="242"/>
      <c r="C496" s="179" t="s">
        <v>267</v>
      </c>
      <c r="D496" s="33" t="s">
        <v>19</v>
      </c>
      <c r="E496" s="73">
        <f>E497+E498+E499</f>
        <v>24405.1</v>
      </c>
      <c r="F496" s="73">
        <f t="shared" ref="F496:L496" si="191">F497+F498+F499</f>
        <v>25266.502</v>
      </c>
      <c r="G496" s="73">
        <f t="shared" si="191"/>
        <v>19173</v>
      </c>
      <c r="H496" s="73">
        <f t="shared" si="191"/>
        <v>21296.1</v>
      </c>
      <c r="I496" s="73">
        <f t="shared" si="191"/>
        <v>5232.0999999999995</v>
      </c>
      <c r="J496" s="73">
        <f t="shared" si="191"/>
        <v>3970.4</v>
      </c>
      <c r="K496" s="73">
        <f t="shared" si="191"/>
        <v>0</v>
      </c>
      <c r="L496" s="73">
        <f t="shared" si="191"/>
        <v>0</v>
      </c>
      <c r="M496" s="179" t="s">
        <v>578</v>
      </c>
      <c r="N496" s="46"/>
      <c r="O496" s="46"/>
      <c r="P496" s="46"/>
      <c r="Q496" s="46"/>
      <c r="R496" s="46"/>
      <c r="S496" s="46"/>
      <c r="T496" s="46"/>
      <c r="U496" s="46"/>
      <c r="V496" s="46"/>
    </row>
    <row r="497" spans="1:22" x14ac:dyDescent="0.25">
      <c r="A497" s="289"/>
      <c r="B497" s="242"/>
      <c r="C497" s="180"/>
      <c r="D497" s="75" t="s">
        <v>15</v>
      </c>
      <c r="E497" s="58">
        <f>+G497+I497+K497</f>
        <v>16078</v>
      </c>
      <c r="F497" s="58">
        <f>+H497+J497+L497</f>
        <v>12896.800000000001</v>
      </c>
      <c r="G497" s="61">
        <v>14473</v>
      </c>
      <c r="H497" s="61">
        <v>11526.1</v>
      </c>
      <c r="I497" s="61">
        <v>1605</v>
      </c>
      <c r="J497" s="61">
        <v>1370.7</v>
      </c>
      <c r="K497" s="58">
        <v>0</v>
      </c>
      <c r="L497" s="58">
        <v>0</v>
      </c>
      <c r="M497" s="180"/>
      <c r="N497" s="46"/>
      <c r="O497" s="46"/>
      <c r="P497" s="46"/>
      <c r="Q497" s="46"/>
      <c r="R497" s="46"/>
      <c r="S497" s="46"/>
      <c r="T497" s="46"/>
      <c r="U497" s="46"/>
      <c r="V497" s="46"/>
    </row>
    <row r="498" spans="1:22" s="46" customFormat="1" x14ac:dyDescent="0.25">
      <c r="A498" s="289"/>
      <c r="B498" s="242"/>
      <c r="C498" s="180"/>
      <c r="D498" s="35" t="s">
        <v>12</v>
      </c>
      <c r="E498" s="58">
        <f>+G498+I498+K498</f>
        <v>3061.2</v>
      </c>
      <c r="F498" s="58">
        <f>+H498+J498+L498</f>
        <v>7103.8</v>
      </c>
      <c r="G498" s="61">
        <v>0</v>
      </c>
      <c r="H498" s="61">
        <v>5070</v>
      </c>
      <c r="I498" s="61">
        <v>3061.2</v>
      </c>
      <c r="J498" s="61">
        <v>2033.8</v>
      </c>
      <c r="K498" s="58">
        <v>0</v>
      </c>
      <c r="L498" s="58">
        <v>0</v>
      </c>
      <c r="M498" s="180"/>
    </row>
    <row r="499" spans="1:22" s="46" customFormat="1" x14ac:dyDescent="0.25">
      <c r="A499" s="289"/>
      <c r="B499" s="242"/>
      <c r="C499" s="181"/>
      <c r="D499" s="35" t="s">
        <v>316</v>
      </c>
      <c r="E499" s="58">
        <v>5265.9</v>
      </c>
      <c r="F499" s="58">
        <v>5265.902</v>
      </c>
      <c r="G499" s="61">
        <v>4700</v>
      </c>
      <c r="H499" s="61">
        <v>4700</v>
      </c>
      <c r="I499" s="61">
        <v>565.9</v>
      </c>
      <c r="J499" s="61">
        <v>565.9</v>
      </c>
      <c r="K499" s="58">
        <v>0</v>
      </c>
      <c r="L499" s="58">
        <v>0</v>
      </c>
      <c r="M499" s="181"/>
    </row>
    <row r="500" spans="1:22" s="46" customFormat="1" x14ac:dyDescent="0.25">
      <c r="A500" s="289"/>
      <c r="B500" s="242"/>
      <c r="C500" s="179" t="s">
        <v>279</v>
      </c>
      <c r="D500" s="33" t="s">
        <v>19</v>
      </c>
      <c r="E500" s="73">
        <f>E501+E502+E503</f>
        <v>17113.400000000001</v>
      </c>
      <c r="F500" s="73">
        <f t="shared" ref="F500:L500" si="192">F501+F502+F503</f>
        <v>20139</v>
      </c>
      <c r="G500" s="73">
        <f t="shared" si="192"/>
        <v>12427</v>
      </c>
      <c r="H500" s="73">
        <f t="shared" si="192"/>
        <v>15420</v>
      </c>
      <c r="I500" s="73">
        <f t="shared" si="192"/>
        <v>4686.3999999999996</v>
      </c>
      <c r="J500" s="73">
        <f t="shared" si="192"/>
        <v>4719</v>
      </c>
      <c r="K500" s="73">
        <f t="shared" si="192"/>
        <v>0</v>
      </c>
      <c r="L500" s="73">
        <f t="shared" si="192"/>
        <v>0</v>
      </c>
      <c r="M500" s="179" t="s">
        <v>435</v>
      </c>
    </row>
    <row r="501" spans="1:22" s="46" customFormat="1" x14ac:dyDescent="0.25">
      <c r="A501" s="289"/>
      <c r="B501" s="242"/>
      <c r="C501" s="180"/>
      <c r="D501" s="75" t="s">
        <v>15</v>
      </c>
      <c r="E501" s="58">
        <f>+G501+I501+K501</f>
        <v>9735</v>
      </c>
      <c r="F501" s="58">
        <f>+H501+J501+L501</f>
        <v>9005.2000000000007</v>
      </c>
      <c r="G501" s="141">
        <v>8827</v>
      </c>
      <c r="H501" s="141">
        <v>7920</v>
      </c>
      <c r="I501" s="141">
        <v>908</v>
      </c>
      <c r="J501" s="141">
        <v>1085.2</v>
      </c>
      <c r="K501" s="61">
        <v>0</v>
      </c>
      <c r="L501" s="61">
        <v>0</v>
      </c>
      <c r="M501" s="180"/>
    </row>
    <row r="502" spans="1:22" s="46" customFormat="1" x14ac:dyDescent="0.25">
      <c r="A502" s="289"/>
      <c r="B502" s="242"/>
      <c r="C502" s="180"/>
      <c r="D502" s="35" t="s">
        <v>12</v>
      </c>
      <c r="E502" s="58">
        <f>+G502+I502+K502</f>
        <v>3351.5</v>
      </c>
      <c r="F502" s="58">
        <f>+H502+J502+L502</f>
        <v>7106.9</v>
      </c>
      <c r="G502" s="61">
        <v>0</v>
      </c>
      <c r="H502" s="61">
        <v>3900</v>
      </c>
      <c r="I502" s="61">
        <v>3351.5</v>
      </c>
      <c r="J502" s="63">
        <v>3206.9</v>
      </c>
      <c r="K502" s="61">
        <v>0</v>
      </c>
      <c r="L502" s="61">
        <v>0</v>
      </c>
      <c r="M502" s="180"/>
    </row>
    <row r="503" spans="1:22" s="46" customFormat="1" ht="77.25" customHeight="1" x14ac:dyDescent="0.25">
      <c r="A503" s="289"/>
      <c r="B503" s="242"/>
      <c r="C503" s="181"/>
      <c r="D503" s="35" t="s">
        <v>316</v>
      </c>
      <c r="E503" s="58">
        <v>4026.9</v>
      </c>
      <c r="F503" s="58">
        <v>4026.9</v>
      </c>
      <c r="G503" s="61">
        <v>3600</v>
      </c>
      <c r="H503" s="61">
        <v>3600</v>
      </c>
      <c r="I503" s="61">
        <v>426.9</v>
      </c>
      <c r="J503" s="63">
        <v>426.9</v>
      </c>
      <c r="K503" s="61">
        <v>0</v>
      </c>
      <c r="L503" s="61">
        <v>0</v>
      </c>
      <c r="M503" s="181"/>
    </row>
    <row r="504" spans="1:22" x14ac:dyDescent="0.25">
      <c r="A504" s="289"/>
      <c r="B504" s="242"/>
      <c r="C504" s="179" t="s">
        <v>270</v>
      </c>
      <c r="D504" s="33" t="s">
        <v>19</v>
      </c>
      <c r="E504" s="73">
        <f>E505+E506+E507</f>
        <v>4915</v>
      </c>
      <c r="F504" s="73">
        <f t="shared" ref="F504:L504" si="193">F505+F506+F507</f>
        <v>7022.7</v>
      </c>
      <c r="G504" s="73">
        <f t="shared" si="193"/>
        <v>2720</v>
      </c>
      <c r="H504" s="73">
        <f t="shared" si="193"/>
        <v>4835.8999999999996</v>
      </c>
      <c r="I504" s="73">
        <f t="shared" si="193"/>
        <v>2195</v>
      </c>
      <c r="J504" s="73">
        <f t="shared" si="193"/>
        <v>2186.8000000000002</v>
      </c>
      <c r="K504" s="73">
        <f t="shared" si="193"/>
        <v>0</v>
      </c>
      <c r="L504" s="73">
        <f t="shared" si="193"/>
        <v>0</v>
      </c>
      <c r="M504" s="61"/>
      <c r="N504" s="46"/>
      <c r="O504" s="46"/>
      <c r="P504" s="46"/>
      <c r="Q504" s="46"/>
      <c r="R504" s="46"/>
      <c r="S504" s="46"/>
      <c r="T504" s="46"/>
      <c r="U504" s="46"/>
      <c r="V504" s="46"/>
    </row>
    <row r="505" spans="1:22" ht="53.25" customHeight="1" x14ac:dyDescent="0.25">
      <c r="A505" s="289"/>
      <c r="B505" s="242"/>
      <c r="C505" s="180"/>
      <c r="D505" s="75" t="s">
        <v>15</v>
      </c>
      <c r="E505" s="58">
        <f>+G505+I505+K505</f>
        <v>3400</v>
      </c>
      <c r="F505" s="58">
        <f>+H505+J505+L505</f>
        <v>624</v>
      </c>
      <c r="G505" s="141">
        <v>2720</v>
      </c>
      <c r="H505" s="141">
        <v>0</v>
      </c>
      <c r="I505" s="141">
        <v>680</v>
      </c>
      <c r="J505" s="141">
        <v>624</v>
      </c>
      <c r="K505" s="61">
        <v>0</v>
      </c>
      <c r="L505" s="61">
        <v>0</v>
      </c>
      <c r="M505" s="61" t="s">
        <v>436</v>
      </c>
      <c r="N505" s="46"/>
      <c r="O505" s="46"/>
      <c r="P505" s="46"/>
      <c r="Q505" s="46"/>
      <c r="R505" s="46"/>
      <c r="S505" s="46"/>
      <c r="T505" s="46"/>
      <c r="U505" s="46"/>
      <c r="V505" s="46"/>
    </row>
    <row r="506" spans="1:22" ht="120" x14ac:dyDescent="0.25">
      <c r="A506" s="289"/>
      <c r="B506" s="242"/>
      <c r="C506" s="180"/>
      <c r="D506" s="35" t="s">
        <v>12</v>
      </c>
      <c r="E506" s="58">
        <f>+G506+I506+K506</f>
        <v>1515</v>
      </c>
      <c r="F506" s="58">
        <f>+H506+J506+L506</f>
        <v>5606.0999999999995</v>
      </c>
      <c r="G506" s="61">
        <v>0</v>
      </c>
      <c r="H506" s="61">
        <v>4835.8999999999996</v>
      </c>
      <c r="I506" s="61">
        <v>1515</v>
      </c>
      <c r="J506" s="61">
        <v>770.2</v>
      </c>
      <c r="K506" s="61">
        <v>0</v>
      </c>
      <c r="L506" s="61">
        <v>0</v>
      </c>
      <c r="M506" s="61" t="s">
        <v>505</v>
      </c>
      <c r="N506" s="46"/>
      <c r="O506" s="46"/>
      <c r="P506" s="46"/>
      <c r="Q506" s="46"/>
      <c r="R506" s="46"/>
      <c r="S506" s="46"/>
      <c r="T506" s="46"/>
      <c r="U506" s="46"/>
      <c r="V506" s="46"/>
    </row>
    <row r="507" spans="1:22" ht="45" customHeight="1" x14ac:dyDescent="0.25">
      <c r="A507" s="289"/>
      <c r="B507" s="242"/>
      <c r="C507" s="181"/>
      <c r="D507" s="35" t="s">
        <v>316</v>
      </c>
      <c r="E507" s="58">
        <v>0</v>
      </c>
      <c r="F507" s="58">
        <v>792.6</v>
      </c>
      <c r="G507" s="61">
        <v>0</v>
      </c>
      <c r="H507" s="61">
        <v>0</v>
      </c>
      <c r="I507" s="61">
        <v>0</v>
      </c>
      <c r="J507" s="61">
        <v>792.6</v>
      </c>
      <c r="K507" s="61">
        <v>0</v>
      </c>
      <c r="L507" s="61">
        <v>0</v>
      </c>
      <c r="M507" s="61" t="s">
        <v>504</v>
      </c>
      <c r="N507" s="46"/>
      <c r="O507" s="46"/>
      <c r="P507" s="46"/>
      <c r="Q507" s="46"/>
      <c r="R507" s="46"/>
      <c r="S507" s="46"/>
      <c r="T507" s="46"/>
      <c r="U507" s="46"/>
      <c r="V507" s="46"/>
    </row>
    <row r="508" spans="1:22" x14ac:dyDescent="0.25">
      <c r="A508" s="289"/>
      <c r="B508" s="242"/>
      <c r="C508" s="179" t="s">
        <v>280</v>
      </c>
      <c r="D508" s="33" t="s">
        <v>19</v>
      </c>
      <c r="E508" s="73">
        <f>E509+E510+E511</f>
        <v>10041.6</v>
      </c>
      <c r="F508" s="73">
        <f t="shared" ref="F508:L508" si="194">F509+F510+F511</f>
        <v>12930</v>
      </c>
      <c r="G508" s="73">
        <f t="shared" si="194"/>
        <v>6893</v>
      </c>
      <c r="H508" s="73">
        <f t="shared" si="194"/>
        <v>11611</v>
      </c>
      <c r="I508" s="73">
        <f t="shared" si="194"/>
        <v>3148.6</v>
      </c>
      <c r="J508" s="73">
        <f t="shared" si="194"/>
        <v>1318.9970000000001</v>
      </c>
      <c r="K508" s="73">
        <f t="shared" si="194"/>
        <v>0</v>
      </c>
      <c r="L508" s="73">
        <f t="shared" si="194"/>
        <v>0</v>
      </c>
      <c r="M508" s="61"/>
      <c r="N508" s="46"/>
      <c r="O508" s="46"/>
      <c r="P508" s="46"/>
      <c r="Q508" s="46"/>
      <c r="R508" s="46"/>
      <c r="S508" s="46"/>
      <c r="T508" s="46"/>
      <c r="U508" s="46"/>
      <c r="V508" s="46"/>
    </row>
    <row r="509" spans="1:22" ht="75" x14ac:dyDescent="0.25">
      <c r="A509" s="289"/>
      <c r="B509" s="242"/>
      <c r="C509" s="180"/>
      <c r="D509" s="75" t="s">
        <v>15</v>
      </c>
      <c r="E509" s="58">
        <f>+G509+I509+K509</f>
        <v>2770</v>
      </c>
      <c r="F509" s="58">
        <f>+H509+J509+L509</f>
        <v>2791</v>
      </c>
      <c r="G509" s="61">
        <v>2493</v>
      </c>
      <c r="H509" s="61">
        <v>2493</v>
      </c>
      <c r="I509" s="61">
        <v>277</v>
      </c>
      <c r="J509" s="61">
        <v>298</v>
      </c>
      <c r="K509" s="61">
        <v>0</v>
      </c>
      <c r="L509" s="61">
        <v>0</v>
      </c>
      <c r="M509" s="61" t="s">
        <v>437</v>
      </c>
      <c r="N509" s="46"/>
      <c r="O509" s="46"/>
      <c r="P509" s="46"/>
      <c r="Q509" s="46"/>
      <c r="R509" s="46"/>
      <c r="S509" s="46"/>
      <c r="T509" s="46"/>
      <c r="U509" s="46"/>
      <c r="V509" s="46"/>
    </row>
    <row r="510" spans="1:22" s="46" customFormat="1" ht="45" x14ac:dyDescent="0.25">
      <c r="A510" s="289"/>
      <c r="B510" s="242"/>
      <c r="C510" s="180"/>
      <c r="D510" s="35" t="s">
        <v>12</v>
      </c>
      <c r="E510" s="58">
        <f>+G510+I510+K510</f>
        <v>2351</v>
      </c>
      <c r="F510" s="58">
        <f>+H510+J510+L510</f>
        <v>5243</v>
      </c>
      <c r="G510" s="61">
        <v>0</v>
      </c>
      <c r="H510" s="61">
        <v>4718</v>
      </c>
      <c r="I510" s="61">
        <v>2351</v>
      </c>
      <c r="J510" s="61">
        <v>525</v>
      </c>
      <c r="K510" s="61">
        <v>0</v>
      </c>
      <c r="L510" s="61">
        <v>0</v>
      </c>
      <c r="M510" s="61" t="s">
        <v>438</v>
      </c>
    </row>
    <row r="511" spans="1:22" ht="36" customHeight="1" x14ac:dyDescent="0.25">
      <c r="A511" s="289"/>
      <c r="B511" s="242"/>
      <c r="C511" s="181"/>
      <c r="D511" s="35" t="s">
        <v>316</v>
      </c>
      <c r="E511" s="58">
        <v>4920.6000000000004</v>
      </c>
      <c r="F511" s="58">
        <v>4896</v>
      </c>
      <c r="G511" s="61">
        <v>4400</v>
      </c>
      <c r="H511" s="61">
        <v>4400</v>
      </c>
      <c r="I511" s="61">
        <v>520.6</v>
      </c>
      <c r="J511" s="61">
        <v>495.99700000000001</v>
      </c>
      <c r="K511" s="61">
        <v>0</v>
      </c>
      <c r="L511" s="61">
        <v>0</v>
      </c>
      <c r="M511" s="61" t="s">
        <v>575</v>
      </c>
      <c r="N511" s="46"/>
      <c r="O511" s="46"/>
      <c r="P511" s="46"/>
      <c r="Q511" s="46"/>
      <c r="R511" s="46"/>
      <c r="S511" s="46"/>
      <c r="T511" s="46"/>
      <c r="U511" s="46"/>
      <c r="V511" s="46"/>
    </row>
    <row r="512" spans="1:22" s="46" customFormat="1" ht="29.25" customHeight="1" x14ac:dyDescent="0.25">
      <c r="A512" s="289"/>
      <c r="B512" s="242"/>
      <c r="C512" s="179" t="s">
        <v>350</v>
      </c>
      <c r="D512" s="33" t="s">
        <v>19</v>
      </c>
      <c r="E512" s="59">
        <f>E513+E514+E515</f>
        <v>6100.4</v>
      </c>
      <c r="F512" s="59">
        <f t="shared" ref="F512:L512" si="195">F513+F514+F515</f>
        <v>1543.1</v>
      </c>
      <c r="G512" s="59">
        <f t="shared" si="195"/>
        <v>4520</v>
      </c>
      <c r="H512" s="59">
        <f t="shared" si="195"/>
        <v>1388.5</v>
      </c>
      <c r="I512" s="59">
        <f t="shared" si="195"/>
        <v>1920.4</v>
      </c>
      <c r="J512" s="59">
        <f t="shared" si="195"/>
        <v>154.63999999999999</v>
      </c>
      <c r="K512" s="59">
        <f t="shared" si="195"/>
        <v>0</v>
      </c>
      <c r="L512" s="59">
        <f t="shared" si="195"/>
        <v>0</v>
      </c>
      <c r="M512" s="61"/>
    </row>
    <row r="513" spans="1:22" s="46" customFormat="1" ht="33.75" customHeight="1" x14ac:dyDescent="0.25">
      <c r="A513" s="289"/>
      <c r="B513" s="242"/>
      <c r="C513" s="180"/>
      <c r="D513" s="75" t="s">
        <v>15</v>
      </c>
      <c r="E513" s="58">
        <v>3400</v>
      </c>
      <c r="F513" s="58">
        <v>0</v>
      </c>
      <c r="G513" s="61">
        <v>3400</v>
      </c>
      <c r="H513" s="61">
        <v>0</v>
      </c>
      <c r="I513" s="61">
        <v>340</v>
      </c>
      <c r="J513" s="61">
        <v>0</v>
      </c>
      <c r="K513" s="61">
        <v>0</v>
      </c>
      <c r="L513" s="61">
        <v>0</v>
      </c>
      <c r="M513" s="61"/>
    </row>
    <row r="514" spans="1:22" s="46" customFormat="1" ht="72.75" customHeight="1" x14ac:dyDescent="0.25">
      <c r="A514" s="289"/>
      <c r="B514" s="242"/>
      <c r="C514" s="180"/>
      <c r="D514" s="35" t="s">
        <v>12</v>
      </c>
      <c r="E514" s="58">
        <v>1455.5</v>
      </c>
      <c r="F514" s="58">
        <v>0</v>
      </c>
      <c r="G514" s="61">
        <v>0</v>
      </c>
      <c r="H514" s="61">
        <v>0</v>
      </c>
      <c r="I514" s="61">
        <v>1455.5</v>
      </c>
      <c r="J514" s="61">
        <v>0</v>
      </c>
      <c r="K514" s="61">
        <v>0</v>
      </c>
      <c r="L514" s="61">
        <v>0</v>
      </c>
      <c r="M514" s="61"/>
    </row>
    <row r="515" spans="1:22" s="46" customFormat="1" ht="70.5" customHeight="1" x14ac:dyDescent="0.25">
      <c r="A515" s="289"/>
      <c r="B515" s="242"/>
      <c r="C515" s="181"/>
      <c r="D515" s="35" t="s">
        <v>316</v>
      </c>
      <c r="E515" s="58">
        <v>1244.9000000000001</v>
      </c>
      <c r="F515" s="58">
        <v>1543.1</v>
      </c>
      <c r="G515" s="61">
        <v>1120</v>
      </c>
      <c r="H515" s="61">
        <v>1388.5</v>
      </c>
      <c r="I515" s="61">
        <v>124.9</v>
      </c>
      <c r="J515" s="61">
        <v>154.63999999999999</v>
      </c>
      <c r="K515" s="61">
        <v>0</v>
      </c>
      <c r="L515" s="61">
        <v>0</v>
      </c>
      <c r="M515" s="61" t="s">
        <v>580</v>
      </c>
    </row>
    <row r="516" spans="1:22" x14ac:dyDescent="0.25">
      <c r="A516" s="289"/>
      <c r="B516" s="242"/>
      <c r="C516" s="179" t="s">
        <v>371</v>
      </c>
      <c r="D516" s="33" t="s">
        <v>19</v>
      </c>
      <c r="E516" s="73">
        <f t="shared" ref="E516:L516" si="196">E517+E518+E519</f>
        <v>1807.69</v>
      </c>
      <c r="F516" s="73">
        <f t="shared" si="196"/>
        <v>3329.6000000000004</v>
      </c>
      <c r="G516" s="73">
        <f t="shared" si="196"/>
        <v>987.9</v>
      </c>
      <c r="H516" s="73">
        <f t="shared" si="196"/>
        <v>2530</v>
      </c>
      <c r="I516" s="73">
        <f t="shared" si="196"/>
        <v>819.79</v>
      </c>
      <c r="J516" s="73">
        <f t="shared" si="196"/>
        <v>799.59999999999991</v>
      </c>
      <c r="K516" s="73">
        <f t="shared" si="196"/>
        <v>0</v>
      </c>
      <c r="L516" s="73">
        <f t="shared" si="196"/>
        <v>0</v>
      </c>
      <c r="M516" s="58"/>
      <c r="N516" s="46"/>
      <c r="O516" s="46"/>
      <c r="P516" s="46"/>
      <c r="Q516" s="46"/>
      <c r="R516" s="46"/>
      <c r="S516" s="46"/>
      <c r="T516" s="46"/>
      <c r="U516" s="46"/>
      <c r="V516" s="46"/>
    </row>
    <row r="517" spans="1:22" x14ac:dyDescent="0.25">
      <c r="A517" s="289"/>
      <c r="B517" s="242"/>
      <c r="C517" s="180"/>
      <c r="D517" s="75" t="s">
        <v>15</v>
      </c>
      <c r="E517" s="58">
        <f>+G517+I517+K517</f>
        <v>0</v>
      </c>
      <c r="F517" s="58">
        <f>+H517+J517+L517</f>
        <v>0</v>
      </c>
      <c r="G517" s="58">
        <v>0</v>
      </c>
      <c r="H517" s="58">
        <v>0</v>
      </c>
      <c r="I517" s="58">
        <v>0</v>
      </c>
      <c r="J517" s="58">
        <v>0</v>
      </c>
      <c r="K517" s="58">
        <v>0</v>
      </c>
      <c r="L517" s="58">
        <v>0</v>
      </c>
      <c r="M517" s="58"/>
      <c r="N517" s="46"/>
      <c r="O517" s="46"/>
      <c r="P517" s="46"/>
      <c r="Q517" s="46"/>
      <c r="R517" s="46"/>
      <c r="S517" s="46"/>
      <c r="T517" s="46"/>
      <c r="U517" s="46"/>
      <c r="V517" s="46"/>
    </row>
    <row r="518" spans="1:22" s="46" customFormat="1" ht="66.75" customHeight="1" x14ac:dyDescent="0.25">
      <c r="A518" s="289"/>
      <c r="B518" s="242"/>
      <c r="C518" s="180"/>
      <c r="D518" s="35" t="s">
        <v>12</v>
      </c>
      <c r="E518" s="58">
        <v>767.8</v>
      </c>
      <c r="F518" s="58">
        <f>+H518+J518+L518</f>
        <v>1978.9</v>
      </c>
      <c r="G518" s="58">
        <v>0</v>
      </c>
      <c r="H518" s="58">
        <v>1330</v>
      </c>
      <c r="I518" s="58">
        <v>767.8</v>
      </c>
      <c r="J518" s="58">
        <v>648.9</v>
      </c>
      <c r="K518" s="58">
        <v>0</v>
      </c>
      <c r="L518" s="58">
        <v>0</v>
      </c>
      <c r="M518" s="58" t="s">
        <v>502</v>
      </c>
    </row>
    <row r="519" spans="1:22" s="46" customFormat="1" ht="53.25" customHeight="1" x14ac:dyDescent="0.25">
      <c r="A519" s="289"/>
      <c r="B519" s="242"/>
      <c r="C519" s="181"/>
      <c r="D519" s="35" t="s">
        <v>316</v>
      </c>
      <c r="E519" s="58">
        <v>1039.8900000000001</v>
      </c>
      <c r="F519" s="58">
        <v>1350.7</v>
      </c>
      <c r="G519" s="58">
        <v>987.9</v>
      </c>
      <c r="H519" s="58">
        <v>1200</v>
      </c>
      <c r="I519" s="58">
        <v>51.99</v>
      </c>
      <c r="J519" s="58">
        <v>150.69999999999999</v>
      </c>
      <c r="K519" s="58">
        <v>0</v>
      </c>
      <c r="L519" s="58">
        <v>0</v>
      </c>
      <c r="M519" s="58" t="s">
        <v>579</v>
      </c>
    </row>
    <row r="520" spans="1:22" ht="27.75" customHeight="1" x14ac:dyDescent="0.25">
      <c r="A520" s="289"/>
      <c r="B520" s="242"/>
      <c r="C520" s="179" t="s">
        <v>285</v>
      </c>
      <c r="D520" s="33" t="s">
        <v>19</v>
      </c>
      <c r="E520" s="73">
        <f>E521+E522+E523</f>
        <v>6173.9</v>
      </c>
      <c r="F520" s="73">
        <f t="shared" ref="F520:L520" si="197">F521+F522+F523</f>
        <v>2460.5889999999999</v>
      </c>
      <c r="G520" s="73">
        <f t="shared" si="197"/>
        <v>0</v>
      </c>
      <c r="H520" s="73">
        <f t="shared" si="197"/>
        <v>0</v>
      </c>
      <c r="I520" s="73">
        <f t="shared" si="197"/>
        <v>6173.9</v>
      </c>
      <c r="J520" s="73">
        <f t="shared" si="197"/>
        <v>2460.5889999999999</v>
      </c>
      <c r="K520" s="73">
        <f t="shared" si="197"/>
        <v>0</v>
      </c>
      <c r="L520" s="73">
        <f t="shared" si="197"/>
        <v>0</v>
      </c>
      <c r="M520" s="58"/>
      <c r="N520" s="46"/>
      <c r="O520" s="46"/>
      <c r="P520" s="46"/>
      <c r="Q520" s="46"/>
      <c r="R520" s="46"/>
      <c r="S520" s="46"/>
      <c r="T520" s="46"/>
      <c r="U520" s="46"/>
      <c r="V520" s="46"/>
    </row>
    <row r="521" spans="1:22" ht="29.25" customHeight="1" x14ac:dyDescent="0.25">
      <c r="A521" s="289"/>
      <c r="B521" s="242"/>
      <c r="C521" s="180"/>
      <c r="D521" s="75" t="s">
        <v>15</v>
      </c>
      <c r="E521" s="58">
        <f>+G521+I521+K521</f>
        <v>2354.1</v>
      </c>
      <c r="F521" s="58">
        <f>+H521+J521+L521</f>
        <v>0</v>
      </c>
      <c r="G521" s="58">
        <v>0</v>
      </c>
      <c r="H521" s="58">
        <v>0</v>
      </c>
      <c r="I521" s="58">
        <v>2354.1</v>
      </c>
      <c r="J521" s="58">
        <v>0</v>
      </c>
      <c r="K521" s="58">
        <v>0</v>
      </c>
      <c r="L521" s="58">
        <v>0</v>
      </c>
      <c r="M521" s="58" t="s">
        <v>439</v>
      </c>
      <c r="N521" s="46"/>
      <c r="O521" s="46"/>
      <c r="P521" s="46"/>
      <c r="Q521" s="46"/>
      <c r="R521" s="46"/>
      <c r="S521" s="46"/>
      <c r="T521" s="46"/>
      <c r="U521" s="46"/>
      <c r="V521" s="46"/>
    </row>
    <row r="522" spans="1:22" x14ac:dyDescent="0.25">
      <c r="A522" s="289"/>
      <c r="B522" s="242"/>
      <c r="C522" s="180"/>
      <c r="D522" s="35" t="s">
        <v>12</v>
      </c>
      <c r="E522" s="58">
        <f>+G522+I522+K522</f>
        <v>2205.1</v>
      </c>
      <c r="F522" s="58">
        <f>+H522+J522+L522</f>
        <v>1706.1</v>
      </c>
      <c r="G522" s="58">
        <v>0</v>
      </c>
      <c r="H522" s="58">
        <v>0</v>
      </c>
      <c r="I522" s="87">
        <v>2205.1</v>
      </c>
      <c r="J522" s="142">
        <v>1706.1</v>
      </c>
      <c r="K522" s="58">
        <v>0</v>
      </c>
      <c r="L522" s="58">
        <v>0</v>
      </c>
      <c r="M522" s="58"/>
      <c r="N522" s="46"/>
      <c r="O522" s="46"/>
      <c r="P522" s="46"/>
      <c r="Q522" s="46"/>
      <c r="R522" s="46"/>
      <c r="S522" s="46"/>
      <c r="T522" s="46"/>
      <c r="U522" s="46"/>
      <c r="V522" s="46"/>
    </row>
    <row r="523" spans="1:22" s="46" customFormat="1" ht="102" customHeight="1" x14ac:dyDescent="0.25">
      <c r="A523" s="289"/>
      <c r="B523" s="242"/>
      <c r="C523" s="181"/>
      <c r="D523" s="35" t="s">
        <v>316</v>
      </c>
      <c r="E523" s="58">
        <v>1614.7</v>
      </c>
      <c r="F523" s="58">
        <v>754.48900000000003</v>
      </c>
      <c r="G523" s="58">
        <v>0</v>
      </c>
      <c r="H523" s="58">
        <v>0</v>
      </c>
      <c r="I523" s="87">
        <v>1614.7</v>
      </c>
      <c r="J523" s="142">
        <v>754.48900000000003</v>
      </c>
      <c r="K523" s="58">
        <v>0</v>
      </c>
      <c r="L523" s="58">
        <v>0</v>
      </c>
      <c r="M523" s="143" t="s">
        <v>581</v>
      </c>
    </row>
    <row r="524" spans="1:22" ht="24" customHeight="1" x14ac:dyDescent="0.25">
      <c r="A524" s="182"/>
      <c r="B524" s="206" t="s">
        <v>582</v>
      </c>
      <c r="C524" s="65"/>
      <c r="D524" s="33" t="s">
        <v>514</v>
      </c>
      <c r="E524" s="135">
        <f>E484+E488+E492+E496+E500+E504+E508+E512+E516+E520</f>
        <v>185775.84299999999</v>
      </c>
      <c r="F524" s="135">
        <f t="shared" ref="F524:L524" si="198">F484+F488+F492+F496+F500+F504+F508+F512+F516+F520</f>
        <v>166653.20400000003</v>
      </c>
      <c r="G524" s="135">
        <f t="shared" si="198"/>
        <v>132254.27299999999</v>
      </c>
      <c r="H524" s="135">
        <f t="shared" si="198"/>
        <v>131482.383</v>
      </c>
      <c r="I524" s="135">
        <f t="shared" si="198"/>
        <v>53861.632000000005</v>
      </c>
      <c r="J524" s="135">
        <f t="shared" si="198"/>
        <v>35170.838999999993</v>
      </c>
      <c r="K524" s="135">
        <f t="shared" si="198"/>
        <v>0</v>
      </c>
      <c r="L524" s="135">
        <f t="shared" si="198"/>
        <v>0</v>
      </c>
      <c r="M524" s="143"/>
      <c r="N524" s="46"/>
      <c r="O524" s="46"/>
      <c r="P524" s="46"/>
      <c r="Q524" s="46"/>
      <c r="R524" s="46"/>
      <c r="S524" s="46"/>
      <c r="T524" s="46"/>
      <c r="U524" s="46"/>
      <c r="V524" s="46"/>
    </row>
    <row r="525" spans="1:22" ht="30.75" customHeight="1" x14ac:dyDescent="0.25">
      <c r="A525" s="183"/>
      <c r="B525" s="207"/>
      <c r="C525" s="65"/>
      <c r="D525" s="115" t="s">
        <v>15</v>
      </c>
      <c r="E525" s="135">
        <f t="shared" ref="E525:L527" si="199">E485+E489+E493+E497+E501+E505+E509+E513+E517+E521</f>
        <v>76390.812999999995</v>
      </c>
      <c r="F525" s="135">
        <f t="shared" si="199"/>
        <v>57742.013000000006</v>
      </c>
      <c r="G525" s="135">
        <f t="shared" si="199"/>
        <v>63091.7</v>
      </c>
      <c r="H525" s="135">
        <f t="shared" si="199"/>
        <v>47348.2</v>
      </c>
      <c r="I525" s="135">
        <f t="shared" si="199"/>
        <v>13639.112999999999</v>
      </c>
      <c r="J525" s="135">
        <f t="shared" si="199"/>
        <v>10393.813</v>
      </c>
      <c r="K525" s="135">
        <f t="shared" si="199"/>
        <v>0</v>
      </c>
      <c r="L525" s="135">
        <f t="shared" si="199"/>
        <v>0</v>
      </c>
      <c r="M525" s="143"/>
      <c r="N525" s="46"/>
      <c r="O525" s="46"/>
      <c r="P525" s="46"/>
      <c r="Q525" s="46"/>
      <c r="R525" s="46"/>
      <c r="S525" s="46"/>
      <c r="T525" s="46"/>
      <c r="U525" s="46"/>
      <c r="V525" s="46"/>
    </row>
    <row r="526" spans="1:22" ht="30.75" customHeight="1" x14ac:dyDescent="0.25">
      <c r="A526" s="183"/>
      <c r="B526" s="207"/>
      <c r="C526" s="65"/>
      <c r="D526" s="33" t="s">
        <v>12</v>
      </c>
      <c r="E526" s="135">
        <f t="shared" si="199"/>
        <v>65763.600000000006</v>
      </c>
      <c r="F526" s="135">
        <f t="shared" si="199"/>
        <v>55298.700000000004</v>
      </c>
      <c r="G526" s="135">
        <f t="shared" si="199"/>
        <v>33600</v>
      </c>
      <c r="H526" s="135">
        <f t="shared" si="199"/>
        <v>39853.9</v>
      </c>
      <c r="I526" s="135">
        <f t="shared" si="199"/>
        <v>32163.599999999999</v>
      </c>
      <c r="J526" s="135">
        <f t="shared" si="199"/>
        <v>15444.8</v>
      </c>
      <c r="K526" s="135">
        <f t="shared" si="199"/>
        <v>0</v>
      </c>
      <c r="L526" s="135">
        <f t="shared" si="199"/>
        <v>0</v>
      </c>
      <c r="M526" s="144"/>
      <c r="N526" s="46"/>
      <c r="O526" s="46"/>
      <c r="P526" s="46"/>
      <c r="Q526" s="46"/>
      <c r="R526" s="46"/>
      <c r="S526" s="46"/>
      <c r="T526" s="46"/>
      <c r="U526" s="46"/>
      <c r="V526" s="46"/>
    </row>
    <row r="527" spans="1:22" s="46" customFormat="1" ht="30" customHeight="1" x14ac:dyDescent="0.25">
      <c r="A527" s="184"/>
      <c r="B527" s="208"/>
      <c r="C527" s="65"/>
      <c r="D527" s="33" t="s">
        <v>316</v>
      </c>
      <c r="E527" s="135">
        <f t="shared" si="199"/>
        <v>43621.43</v>
      </c>
      <c r="F527" s="135">
        <f t="shared" si="199"/>
        <v>53612.491000000002</v>
      </c>
      <c r="G527" s="135">
        <f t="shared" si="199"/>
        <v>35562.572999999997</v>
      </c>
      <c r="H527" s="135">
        <f t="shared" si="199"/>
        <v>44280.282999999996</v>
      </c>
      <c r="I527" s="135">
        <f t="shared" si="199"/>
        <v>8058.9189999999981</v>
      </c>
      <c r="J527" s="135">
        <f t="shared" si="199"/>
        <v>9332.2259999999987</v>
      </c>
      <c r="K527" s="135">
        <f t="shared" si="199"/>
        <v>0</v>
      </c>
      <c r="L527" s="135">
        <f t="shared" si="199"/>
        <v>0</v>
      </c>
      <c r="M527" s="143"/>
    </row>
    <row r="528" spans="1:22" ht="26.25" customHeight="1" x14ac:dyDescent="0.25">
      <c r="A528" s="216" t="s">
        <v>440</v>
      </c>
      <c r="B528" s="217"/>
      <c r="C528" s="217"/>
      <c r="D528" s="217"/>
      <c r="E528" s="217"/>
      <c r="F528" s="217"/>
      <c r="G528" s="217"/>
      <c r="H528" s="217"/>
      <c r="I528" s="217"/>
      <c r="J528" s="217"/>
      <c r="K528" s="217"/>
      <c r="L528" s="217"/>
      <c r="M528" s="218"/>
      <c r="N528" s="46"/>
      <c r="O528" s="46"/>
      <c r="P528" s="46"/>
      <c r="Q528" s="46"/>
      <c r="R528" s="46"/>
      <c r="S528" s="46"/>
      <c r="T528" s="46"/>
      <c r="U528" s="46"/>
      <c r="V528" s="46"/>
    </row>
    <row r="529" spans="1:22" x14ac:dyDescent="0.25">
      <c r="A529" s="203" t="s">
        <v>34</v>
      </c>
      <c r="B529" s="203" t="s">
        <v>441</v>
      </c>
      <c r="C529" s="290" t="s">
        <v>273</v>
      </c>
      <c r="D529" s="145" t="s">
        <v>442</v>
      </c>
      <c r="E529" s="146">
        <f>E530+E531+E532</f>
        <v>200</v>
      </c>
      <c r="F529" s="147">
        <f t="shared" ref="F529:L529" si="200">F530+F531+F532</f>
        <v>81.400000000000006</v>
      </c>
      <c r="G529" s="146">
        <f t="shared" si="200"/>
        <v>0</v>
      </c>
      <c r="H529" s="146">
        <f t="shared" si="200"/>
        <v>0</v>
      </c>
      <c r="I529" s="146">
        <f t="shared" si="200"/>
        <v>200</v>
      </c>
      <c r="J529" s="147">
        <f t="shared" si="200"/>
        <v>81.400000000000006</v>
      </c>
      <c r="K529" s="146">
        <f t="shared" si="200"/>
        <v>0</v>
      </c>
      <c r="L529" s="146">
        <f t="shared" si="200"/>
        <v>0</v>
      </c>
      <c r="M529" s="203" t="s">
        <v>443</v>
      </c>
      <c r="N529" s="46"/>
      <c r="O529" s="46"/>
      <c r="P529" s="46"/>
      <c r="Q529" s="46"/>
      <c r="R529" s="46"/>
      <c r="S529" s="46"/>
      <c r="T529" s="46"/>
      <c r="U529" s="46"/>
      <c r="V529" s="46"/>
    </row>
    <row r="530" spans="1:22" ht="17.25" customHeight="1" x14ac:dyDescent="0.25">
      <c r="A530" s="204"/>
      <c r="B530" s="204"/>
      <c r="C530" s="291"/>
      <c r="D530" s="148" t="s">
        <v>15</v>
      </c>
      <c r="E530" s="149">
        <v>0</v>
      </c>
      <c r="F530" s="149">
        <v>0</v>
      </c>
      <c r="G530" s="149">
        <v>0</v>
      </c>
      <c r="H530" s="149">
        <v>0</v>
      </c>
      <c r="I530" s="149">
        <v>0</v>
      </c>
      <c r="J530" s="149">
        <v>0</v>
      </c>
      <c r="K530" s="149">
        <v>0</v>
      </c>
      <c r="L530" s="149">
        <v>0</v>
      </c>
      <c r="M530" s="204"/>
      <c r="N530" s="46"/>
      <c r="O530" s="46"/>
      <c r="P530" s="46"/>
      <c r="Q530" s="46"/>
      <c r="R530" s="46"/>
      <c r="S530" s="46"/>
      <c r="T530" s="46"/>
      <c r="U530" s="46"/>
      <c r="V530" s="46"/>
    </row>
    <row r="531" spans="1:22" s="46" customFormat="1" ht="25.5" customHeight="1" x14ac:dyDescent="0.25">
      <c r="A531" s="204"/>
      <c r="B531" s="204"/>
      <c r="C531" s="291"/>
      <c r="D531" s="148" t="s">
        <v>12</v>
      </c>
      <c r="E531" s="149">
        <v>200</v>
      </c>
      <c r="F531" s="93">
        <v>81.400000000000006</v>
      </c>
      <c r="G531" s="93">
        <v>0</v>
      </c>
      <c r="H531" s="93">
        <v>0</v>
      </c>
      <c r="I531" s="93">
        <v>200</v>
      </c>
      <c r="J531" s="93">
        <v>81.400000000000006</v>
      </c>
      <c r="K531" s="93">
        <v>0</v>
      </c>
      <c r="L531" s="93">
        <v>0</v>
      </c>
      <c r="M531" s="204"/>
    </row>
    <row r="532" spans="1:22" ht="21.75" customHeight="1" x14ac:dyDescent="0.25">
      <c r="A532" s="205"/>
      <c r="B532" s="205"/>
      <c r="C532" s="292"/>
      <c r="D532" s="148" t="s">
        <v>316</v>
      </c>
      <c r="E532" s="149">
        <v>0</v>
      </c>
      <c r="F532" s="93">
        <v>0</v>
      </c>
      <c r="G532" s="93">
        <v>0</v>
      </c>
      <c r="H532" s="93">
        <v>0</v>
      </c>
      <c r="I532" s="93">
        <v>0</v>
      </c>
      <c r="J532" s="93">
        <v>0</v>
      </c>
      <c r="K532" s="93">
        <v>0</v>
      </c>
      <c r="L532" s="93">
        <v>0</v>
      </c>
      <c r="M532" s="205"/>
      <c r="N532" s="46"/>
      <c r="O532" s="46"/>
      <c r="P532" s="46"/>
      <c r="Q532" s="46"/>
      <c r="R532" s="46"/>
      <c r="S532" s="46"/>
      <c r="T532" s="46"/>
      <c r="U532" s="46"/>
      <c r="V532" s="46"/>
    </row>
    <row r="533" spans="1:22" x14ac:dyDescent="0.25">
      <c r="A533" s="203" t="s">
        <v>37</v>
      </c>
      <c r="B533" s="203" t="s">
        <v>444</v>
      </c>
      <c r="C533" s="290" t="s">
        <v>273</v>
      </c>
      <c r="D533" s="145" t="s">
        <v>442</v>
      </c>
      <c r="E533" s="146">
        <f>E534+E535+E536</f>
        <v>412</v>
      </c>
      <c r="F533" s="146">
        <f t="shared" ref="F533:L533" si="201">F534+F535+F536</f>
        <v>224</v>
      </c>
      <c r="G533" s="146">
        <f t="shared" si="201"/>
        <v>0</v>
      </c>
      <c r="H533" s="146">
        <f t="shared" si="201"/>
        <v>0</v>
      </c>
      <c r="I533" s="146">
        <f t="shared" si="201"/>
        <v>412</v>
      </c>
      <c r="J533" s="146">
        <f t="shared" si="201"/>
        <v>224</v>
      </c>
      <c r="K533" s="146">
        <f t="shared" si="201"/>
        <v>0</v>
      </c>
      <c r="L533" s="146">
        <f t="shared" si="201"/>
        <v>0</v>
      </c>
      <c r="M533" s="203" t="s">
        <v>445</v>
      </c>
      <c r="N533" s="46"/>
      <c r="O533" s="46"/>
      <c r="P533" s="46"/>
      <c r="Q533" s="46"/>
      <c r="R533" s="46"/>
      <c r="S533" s="46"/>
      <c r="T533" s="46"/>
      <c r="U533" s="46"/>
      <c r="V533" s="46"/>
    </row>
    <row r="534" spans="1:22" ht="31.5" customHeight="1" x14ac:dyDescent="0.25">
      <c r="A534" s="204"/>
      <c r="B534" s="204"/>
      <c r="C534" s="291"/>
      <c r="D534" s="148" t="s">
        <v>15</v>
      </c>
      <c r="E534" s="149">
        <v>200</v>
      </c>
      <c r="F534" s="93">
        <v>200</v>
      </c>
      <c r="G534" s="93">
        <v>0</v>
      </c>
      <c r="H534" s="93">
        <v>0</v>
      </c>
      <c r="I534" s="93">
        <v>200</v>
      </c>
      <c r="J534" s="93">
        <v>200</v>
      </c>
      <c r="K534" s="93">
        <v>0</v>
      </c>
      <c r="L534" s="93">
        <v>0</v>
      </c>
      <c r="M534" s="204"/>
      <c r="N534" s="46"/>
      <c r="O534" s="46"/>
      <c r="P534" s="46"/>
      <c r="Q534" s="46"/>
      <c r="R534" s="46"/>
      <c r="S534" s="46"/>
      <c r="T534" s="46"/>
      <c r="U534" s="46"/>
      <c r="V534" s="46"/>
    </row>
    <row r="535" spans="1:22" x14ac:dyDescent="0.25">
      <c r="A535" s="204"/>
      <c r="B535" s="204"/>
      <c r="C535" s="291"/>
      <c r="D535" s="148" t="s">
        <v>12</v>
      </c>
      <c r="E535" s="114">
        <v>200</v>
      </c>
      <c r="F535" s="58">
        <v>12</v>
      </c>
      <c r="G535" s="58">
        <v>0</v>
      </c>
      <c r="H535" s="58">
        <v>0</v>
      </c>
      <c r="I535" s="58">
        <v>200</v>
      </c>
      <c r="J535" s="58">
        <v>12</v>
      </c>
      <c r="K535" s="58">
        <v>0</v>
      </c>
      <c r="L535" s="58">
        <v>0</v>
      </c>
      <c r="M535" s="204"/>
      <c r="N535" s="46"/>
      <c r="O535" s="46"/>
      <c r="P535" s="46"/>
      <c r="Q535" s="46"/>
      <c r="R535" s="46"/>
      <c r="S535" s="46"/>
      <c r="T535" s="46"/>
      <c r="U535" s="46"/>
      <c r="V535" s="46"/>
    </row>
    <row r="536" spans="1:22" x14ac:dyDescent="0.25">
      <c r="A536" s="205"/>
      <c r="B536" s="205"/>
      <c r="C536" s="292"/>
      <c r="D536" s="148" t="s">
        <v>316</v>
      </c>
      <c r="E536" s="114">
        <v>12</v>
      </c>
      <c r="F536" s="58">
        <v>12</v>
      </c>
      <c r="G536" s="58">
        <v>0</v>
      </c>
      <c r="H536" s="58">
        <v>0</v>
      </c>
      <c r="I536" s="58">
        <v>12</v>
      </c>
      <c r="J536" s="58">
        <v>12</v>
      </c>
      <c r="K536" s="58">
        <v>0</v>
      </c>
      <c r="L536" s="58">
        <v>0</v>
      </c>
      <c r="M536" s="205"/>
      <c r="N536" s="46"/>
      <c r="O536" s="46"/>
      <c r="P536" s="46"/>
      <c r="Q536" s="46"/>
      <c r="R536" s="46"/>
      <c r="S536" s="46"/>
      <c r="T536" s="46"/>
      <c r="U536" s="46"/>
      <c r="V536" s="46"/>
    </row>
    <row r="537" spans="1:22" ht="29.25" customHeight="1" x14ac:dyDescent="0.25">
      <c r="A537" s="203" t="s">
        <v>40</v>
      </c>
      <c r="B537" s="179" t="s">
        <v>446</v>
      </c>
      <c r="C537" s="179" t="s">
        <v>447</v>
      </c>
      <c r="D537" s="33" t="s">
        <v>19</v>
      </c>
      <c r="E537" s="43">
        <f>E538+E539+E540</f>
        <v>36</v>
      </c>
      <c r="F537" s="43">
        <f t="shared" ref="F537:L537" si="202">F538+F539+F540</f>
        <v>36</v>
      </c>
      <c r="G537" s="43">
        <f t="shared" si="202"/>
        <v>0</v>
      </c>
      <c r="H537" s="43">
        <f t="shared" si="202"/>
        <v>0</v>
      </c>
      <c r="I537" s="43">
        <f t="shared" si="202"/>
        <v>36</v>
      </c>
      <c r="J537" s="43">
        <f t="shared" si="202"/>
        <v>36</v>
      </c>
      <c r="K537" s="43">
        <f t="shared" si="202"/>
        <v>0</v>
      </c>
      <c r="L537" s="43">
        <f t="shared" si="202"/>
        <v>0</v>
      </c>
      <c r="M537" s="179" t="s">
        <v>594</v>
      </c>
      <c r="N537" s="46"/>
      <c r="O537" s="46"/>
      <c r="P537" s="46"/>
      <c r="Q537" s="46"/>
      <c r="R537" s="46"/>
      <c r="S537" s="46"/>
      <c r="T537" s="46"/>
      <c r="U537" s="46"/>
      <c r="V537" s="46"/>
    </row>
    <row r="538" spans="1:22" x14ac:dyDescent="0.25">
      <c r="A538" s="204"/>
      <c r="B538" s="180"/>
      <c r="C538" s="180"/>
      <c r="D538" s="35" t="s">
        <v>15</v>
      </c>
      <c r="E538" s="61">
        <v>12</v>
      </c>
      <c r="F538" s="61">
        <v>12</v>
      </c>
      <c r="G538" s="61">
        <v>0</v>
      </c>
      <c r="H538" s="61">
        <v>0</v>
      </c>
      <c r="I538" s="61">
        <v>12</v>
      </c>
      <c r="J538" s="61">
        <v>12</v>
      </c>
      <c r="K538" s="61">
        <v>0</v>
      </c>
      <c r="L538" s="61">
        <v>0</v>
      </c>
      <c r="M538" s="180"/>
      <c r="N538" s="46"/>
      <c r="O538" s="46"/>
      <c r="P538" s="46"/>
      <c r="Q538" s="46"/>
      <c r="R538" s="46"/>
      <c r="S538" s="46"/>
      <c r="T538" s="46"/>
      <c r="U538" s="46"/>
      <c r="V538" s="46"/>
    </row>
    <row r="539" spans="1:22" x14ac:dyDescent="0.25">
      <c r="A539" s="204"/>
      <c r="B539" s="180"/>
      <c r="C539" s="180"/>
      <c r="D539" s="35" t="s">
        <v>12</v>
      </c>
      <c r="E539" s="61">
        <v>12</v>
      </c>
      <c r="F539" s="61">
        <v>12</v>
      </c>
      <c r="G539" s="61">
        <v>0</v>
      </c>
      <c r="H539" s="61">
        <v>0</v>
      </c>
      <c r="I539" s="61">
        <v>12</v>
      </c>
      <c r="J539" s="61">
        <v>12</v>
      </c>
      <c r="K539" s="61">
        <v>0</v>
      </c>
      <c r="L539" s="61">
        <v>0</v>
      </c>
      <c r="M539" s="180"/>
      <c r="N539" s="46"/>
      <c r="O539" s="46"/>
      <c r="P539" s="46"/>
      <c r="Q539" s="46"/>
      <c r="R539" s="46"/>
      <c r="S539" s="46"/>
      <c r="T539" s="46"/>
      <c r="U539" s="46"/>
      <c r="V539" s="46"/>
    </row>
    <row r="540" spans="1:22" x14ac:dyDescent="0.25">
      <c r="A540" s="205"/>
      <c r="B540" s="181"/>
      <c r="C540" s="181"/>
      <c r="D540" s="35" t="s">
        <v>316</v>
      </c>
      <c r="E540" s="58">
        <v>12</v>
      </c>
      <c r="F540" s="58">
        <v>12</v>
      </c>
      <c r="G540" s="58">
        <v>0</v>
      </c>
      <c r="H540" s="58">
        <v>0</v>
      </c>
      <c r="I540" s="58">
        <v>12</v>
      </c>
      <c r="J540" s="58">
        <v>12</v>
      </c>
      <c r="K540" s="58">
        <v>0</v>
      </c>
      <c r="L540" s="58">
        <v>0</v>
      </c>
      <c r="M540" s="181"/>
      <c r="N540" s="46"/>
      <c r="O540" s="46"/>
      <c r="P540" s="46"/>
      <c r="Q540" s="46"/>
      <c r="R540" s="46"/>
      <c r="S540" s="46"/>
      <c r="T540" s="46"/>
      <c r="U540" s="46"/>
      <c r="V540" s="46"/>
    </row>
    <row r="541" spans="1:22" ht="57.75" customHeight="1" x14ac:dyDescent="0.25">
      <c r="A541" s="203" t="s">
        <v>43</v>
      </c>
      <c r="B541" s="179" t="s">
        <v>448</v>
      </c>
      <c r="C541" s="179" t="s">
        <v>285</v>
      </c>
      <c r="D541" s="150" t="s">
        <v>558</v>
      </c>
      <c r="E541" s="106">
        <f>E542+E543+E544</f>
        <v>45034.7</v>
      </c>
      <c r="F541" s="106">
        <f t="shared" ref="F541:L541" si="203">F542+F543+F544</f>
        <v>2059.02</v>
      </c>
      <c r="G541" s="106">
        <f t="shared" si="203"/>
        <v>43870</v>
      </c>
      <c r="H541" s="106">
        <f t="shared" si="203"/>
        <v>0</v>
      </c>
      <c r="I541" s="106">
        <f t="shared" si="203"/>
        <v>1164.7</v>
      </c>
      <c r="J541" s="106">
        <f t="shared" si="203"/>
        <v>2059.02</v>
      </c>
      <c r="K541" s="106">
        <f t="shared" si="203"/>
        <v>0</v>
      </c>
      <c r="L541" s="106">
        <f t="shared" si="203"/>
        <v>0</v>
      </c>
      <c r="M541" s="58"/>
      <c r="N541" s="46"/>
      <c r="O541" s="46"/>
      <c r="P541" s="46"/>
      <c r="Q541" s="46"/>
      <c r="R541" s="46"/>
      <c r="S541" s="46"/>
      <c r="T541" s="46"/>
      <c r="U541" s="46"/>
      <c r="V541" s="46"/>
    </row>
    <row r="542" spans="1:22" ht="159" customHeight="1" x14ac:dyDescent="0.25">
      <c r="A542" s="204"/>
      <c r="B542" s="180"/>
      <c r="C542" s="180"/>
      <c r="D542" s="151" t="s">
        <v>15</v>
      </c>
      <c r="E542" s="107">
        <f>+G542+I542+K542</f>
        <v>44464.1</v>
      </c>
      <c r="F542" s="107">
        <f>+H542+J542+L542</f>
        <v>1185.76</v>
      </c>
      <c r="G542" s="108">
        <v>43870</v>
      </c>
      <c r="H542" s="108">
        <v>0</v>
      </c>
      <c r="I542" s="108">
        <v>594.1</v>
      </c>
      <c r="J542" s="108">
        <v>1185.76</v>
      </c>
      <c r="K542" s="66">
        <v>0</v>
      </c>
      <c r="L542" s="66">
        <v>0</v>
      </c>
      <c r="M542" s="58" t="s">
        <v>449</v>
      </c>
      <c r="N542" s="46"/>
      <c r="O542" s="46"/>
      <c r="P542" s="46"/>
      <c r="Q542" s="46"/>
      <c r="R542" s="46"/>
      <c r="S542" s="46"/>
      <c r="T542" s="46"/>
      <c r="U542" s="46"/>
      <c r="V542" s="46"/>
    </row>
    <row r="543" spans="1:22" ht="135" x14ac:dyDescent="0.25">
      <c r="A543" s="204"/>
      <c r="B543" s="180"/>
      <c r="C543" s="180"/>
      <c r="D543" s="58" t="s">
        <v>12</v>
      </c>
      <c r="E543" s="107">
        <f>+G543+I543+K543</f>
        <v>160.4</v>
      </c>
      <c r="F543" s="107">
        <f>+H543+J543+L543</f>
        <v>467.9</v>
      </c>
      <c r="G543" s="58">
        <v>0</v>
      </c>
      <c r="H543" s="58">
        <v>0</v>
      </c>
      <c r="I543" s="58">
        <v>160.4</v>
      </c>
      <c r="J543" s="58">
        <v>467.9</v>
      </c>
      <c r="K543" s="58">
        <v>0</v>
      </c>
      <c r="L543" s="58">
        <v>0</v>
      </c>
      <c r="M543" s="58" t="s">
        <v>596</v>
      </c>
      <c r="N543" s="46"/>
      <c r="O543" s="46"/>
      <c r="P543" s="46"/>
      <c r="Q543" s="46"/>
      <c r="R543" s="46"/>
      <c r="S543" s="46"/>
      <c r="T543" s="46"/>
      <c r="U543" s="46"/>
      <c r="V543" s="46"/>
    </row>
    <row r="544" spans="1:22" ht="135" x14ac:dyDescent="0.25">
      <c r="A544" s="205"/>
      <c r="B544" s="181"/>
      <c r="C544" s="181"/>
      <c r="D544" s="58" t="s">
        <v>316</v>
      </c>
      <c r="E544" s="107">
        <v>410.2</v>
      </c>
      <c r="F544" s="107">
        <v>405.36</v>
      </c>
      <c r="G544" s="58">
        <v>0</v>
      </c>
      <c r="H544" s="58">
        <v>0</v>
      </c>
      <c r="I544" s="58">
        <v>410.2</v>
      </c>
      <c r="J544" s="58">
        <v>405.36</v>
      </c>
      <c r="K544" s="58">
        <v>0</v>
      </c>
      <c r="L544" s="58">
        <v>0</v>
      </c>
      <c r="M544" s="58" t="s">
        <v>453</v>
      </c>
      <c r="N544" s="46"/>
      <c r="O544" s="46"/>
      <c r="P544" s="46"/>
      <c r="Q544" s="46"/>
      <c r="R544" s="46"/>
      <c r="S544" s="46"/>
      <c r="T544" s="46"/>
      <c r="U544" s="46"/>
      <c r="V544" s="46"/>
    </row>
    <row r="545" spans="1:17" s="46" customFormat="1" x14ac:dyDescent="0.25">
      <c r="A545" s="203" t="s">
        <v>46</v>
      </c>
      <c r="B545" s="179" t="s">
        <v>670</v>
      </c>
      <c r="C545" s="179" t="s">
        <v>273</v>
      </c>
      <c r="D545" s="58" t="s">
        <v>19</v>
      </c>
      <c r="E545" s="106">
        <f>E546+E547+E548</f>
        <v>1880.9</v>
      </c>
      <c r="F545" s="106">
        <f t="shared" ref="F545:L545" si="204">F546+F547+F548</f>
        <v>2209.4</v>
      </c>
      <c r="G545" s="106">
        <f t="shared" si="204"/>
        <v>0</v>
      </c>
      <c r="H545" s="106">
        <f t="shared" si="204"/>
        <v>0</v>
      </c>
      <c r="I545" s="106">
        <f t="shared" si="204"/>
        <v>1880.9</v>
      </c>
      <c r="J545" s="106">
        <f t="shared" si="204"/>
        <v>2209.4</v>
      </c>
      <c r="K545" s="106">
        <f t="shared" si="204"/>
        <v>0</v>
      </c>
      <c r="L545" s="106">
        <f t="shared" si="204"/>
        <v>0</v>
      </c>
      <c r="M545" s="55"/>
    </row>
    <row r="546" spans="1:17" s="46" customFormat="1" x14ac:dyDescent="0.25">
      <c r="A546" s="204"/>
      <c r="B546" s="180"/>
      <c r="C546" s="180"/>
      <c r="D546" s="58" t="s">
        <v>671</v>
      </c>
      <c r="E546" s="107">
        <v>0</v>
      </c>
      <c r="F546" s="107">
        <v>0</v>
      </c>
      <c r="G546" s="58">
        <v>0</v>
      </c>
      <c r="H546" s="58">
        <v>0</v>
      </c>
      <c r="I546" s="58">
        <v>0</v>
      </c>
      <c r="J546" s="58">
        <v>0</v>
      </c>
      <c r="K546" s="58">
        <v>0</v>
      </c>
      <c r="L546" s="58">
        <v>0</v>
      </c>
      <c r="M546" s="55"/>
    </row>
    <row r="547" spans="1:17" s="46" customFormat="1" x14ac:dyDescent="0.25">
      <c r="A547" s="204"/>
      <c r="B547" s="180"/>
      <c r="C547" s="180"/>
      <c r="D547" s="58" t="s">
        <v>567</v>
      </c>
      <c r="E547" s="107">
        <v>0</v>
      </c>
      <c r="F547" s="107">
        <v>0</v>
      </c>
      <c r="G547" s="58">
        <v>0</v>
      </c>
      <c r="H547" s="58">
        <v>0</v>
      </c>
      <c r="I547" s="58">
        <v>0</v>
      </c>
      <c r="J547" s="58">
        <v>0</v>
      </c>
      <c r="K547" s="58">
        <v>0</v>
      </c>
      <c r="L547" s="58">
        <v>0</v>
      </c>
      <c r="M547" s="55"/>
    </row>
    <row r="548" spans="1:17" s="46" customFormat="1" ht="30" x14ac:dyDescent="0.25">
      <c r="A548" s="205"/>
      <c r="B548" s="181"/>
      <c r="C548" s="181"/>
      <c r="D548" s="58" t="s">
        <v>568</v>
      </c>
      <c r="E548" s="107">
        <v>1880.9</v>
      </c>
      <c r="F548" s="107">
        <v>2209.4</v>
      </c>
      <c r="G548" s="58">
        <v>0</v>
      </c>
      <c r="H548" s="58">
        <v>0</v>
      </c>
      <c r="I548" s="58">
        <v>1880.9</v>
      </c>
      <c r="J548" s="58">
        <v>2209.4</v>
      </c>
      <c r="K548" s="58">
        <v>0</v>
      </c>
      <c r="L548" s="58">
        <v>0</v>
      </c>
      <c r="M548" s="55" t="s">
        <v>672</v>
      </c>
    </row>
    <row r="549" spans="1:17" ht="28.5" x14ac:dyDescent="0.25">
      <c r="A549" s="203"/>
      <c r="B549" s="283" t="s">
        <v>595</v>
      </c>
      <c r="C549" s="180"/>
      <c r="D549" s="150" t="s">
        <v>514</v>
      </c>
      <c r="E549" s="106">
        <f>E529+E533+E537+E541+E545</f>
        <v>47563.6</v>
      </c>
      <c r="F549" s="106">
        <f t="shared" ref="F549:L549" si="205">F529+F533+F537+F541+F545</f>
        <v>4609.82</v>
      </c>
      <c r="G549" s="106">
        <f t="shared" si="205"/>
        <v>43870</v>
      </c>
      <c r="H549" s="106">
        <f t="shared" si="205"/>
        <v>0</v>
      </c>
      <c r="I549" s="106">
        <f t="shared" si="205"/>
        <v>3693.6000000000004</v>
      </c>
      <c r="J549" s="106">
        <f t="shared" si="205"/>
        <v>4609.82</v>
      </c>
      <c r="K549" s="106">
        <f t="shared" si="205"/>
        <v>0</v>
      </c>
      <c r="L549" s="106">
        <f t="shared" si="205"/>
        <v>0</v>
      </c>
      <c r="M549" s="65"/>
      <c r="N549" s="46"/>
      <c r="O549" s="46"/>
      <c r="P549" s="46"/>
      <c r="Q549" s="46"/>
    </row>
    <row r="550" spans="1:17" ht="28.5" x14ac:dyDescent="0.25">
      <c r="A550" s="204"/>
      <c r="B550" s="284"/>
      <c r="C550" s="180"/>
      <c r="D550" s="150" t="s">
        <v>15</v>
      </c>
      <c r="E550" s="106">
        <f t="shared" ref="E550:L552" si="206">E530+E534+E538+E542+E546</f>
        <v>44676.1</v>
      </c>
      <c r="F550" s="106">
        <f t="shared" si="206"/>
        <v>1397.76</v>
      </c>
      <c r="G550" s="106">
        <f t="shared" si="206"/>
        <v>43870</v>
      </c>
      <c r="H550" s="106">
        <f t="shared" si="206"/>
        <v>0</v>
      </c>
      <c r="I550" s="106">
        <f t="shared" si="206"/>
        <v>806.1</v>
      </c>
      <c r="J550" s="106">
        <f t="shared" si="206"/>
        <v>1397.76</v>
      </c>
      <c r="K550" s="106">
        <f t="shared" si="206"/>
        <v>0</v>
      </c>
      <c r="L550" s="106">
        <f t="shared" si="206"/>
        <v>0</v>
      </c>
      <c r="M550" s="65"/>
      <c r="N550" s="46"/>
      <c r="O550" s="46"/>
      <c r="P550" s="46"/>
      <c r="Q550" s="46"/>
    </row>
    <row r="551" spans="1:17" ht="28.5" x14ac:dyDescent="0.25">
      <c r="A551" s="204"/>
      <c r="B551" s="284"/>
      <c r="C551" s="180"/>
      <c r="D551" s="59" t="s">
        <v>12</v>
      </c>
      <c r="E551" s="106">
        <f t="shared" si="206"/>
        <v>572.4</v>
      </c>
      <c r="F551" s="106">
        <f t="shared" si="206"/>
        <v>573.29999999999995</v>
      </c>
      <c r="G551" s="106">
        <f t="shared" si="206"/>
        <v>0</v>
      </c>
      <c r="H551" s="106">
        <f t="shared" si="206"/>
        <v>0</v>
      </c>
      <c r="I551" s="106">
        <f t="shared" si="206"/>
        <v>572.4</v>
      </c>
      <c r="J551" s="106">
        <f t="shared" si="206"/>
        <v>573.29999999999995</v>
      </c>
      <c r="K551" s="106">
        <f t="shared" si="206"/>
        <v>0</v>
      </c>
      <c r="L551" s="106">
        <f t="shared" si="206"/>
        <v>0</v>
      </c>
      <c r="M551" s="65"/>
      <c r="N551" s="46"/>
      <c r="O551" s="46"/>
      <c r="P551" s="46"/>
      <c r="Q551" s="46"/>
    </row>
    <row r="552" spans="1:17" ht="28.5" x14ac:dyDescent="0.25">
      <c r="A552" s="205"/>
      <c r="B552" s="285"/>
      <c r="C552" s="181"/>
      <c r="D552" s="59" t="s">
        <v>316</v>
      </c>
      <c r="E552" s="106">
        <f t="shared" si="206"/>
        <v>2315.1</v>
      </c>
      <c r="F552" s="106">
        <f t="shared" si="206"/>
        <v>2638.76</v>
      </c>
      <c r="G552" s="106">
        <f t="shared" si="206"/>
        <v>0</v>
      </c>
      <c r="H552" s="106">
        <f t="shared" si="206"/>
        <v>0</v>
      </c>
      <c r="I552" s="106">
        <f t="shared" si="206"/>
        <v>2315.1</v>
      </c>
      <c r="J552" s="106">
        <f t="shared" si="206"/>
        <v>2638.76</v>
      </c>
      <c r="K552" s="106">
        <f t="shared" si="206"/>
        <v>0</v>
      </c>
      <c r="L552" s="106">
        <f t="shared" si="206"/>
        <v>0</v>
      </c>
      <c r="M552" s="65"/>
      <c r="N552" s="46"/>
      <c r="O552" s="46"/>
      <c r="P552" s="46"/>
      <c r="Q552" s="46"/>
    </row>
    <row r="553" spans="1:17" ht="28.5" x14ac:dyDescent="0.25">
      <c r="A553" s="203"/>
      <c r="B553" s="283" t="s">
        <v>597</v>
      </c>
      <c r="C553" s="179"/>
      <c r="D553" s="150" t="s">
        <v>514</v>
      </c>
      <c r="E553" s="106">
        <f>E27+E90+E131+E216+E221+E234+E251+E366+E379+E423+E444+E469+E474+E479+E524+E549</f>
        <v>1454566.7230000002</v>
      </c>
      <c r="F553" s="106">
        <f t="shared" ref="F553:L553" si="207">F27+F90+F131+F216+F221+F234+F251+F366+F379+F423+F444+F469+F474+F479+F524+F549</f>
        <v>941213.34400000004</v>
      </c>
      <c r="G553" s="106">
        <f t="shared" si="207"/>
        <v>991316.473</v>
      </c>
      <c r="H553" s="106">
        <f t="shared" si="207"/>
        <v>493935.54299999995</v>
      </c>
      <c r="I553" s="106">
        <f t="shared" si="207"/>
        <v>330797.11199999996</v>
      </c>
      <c r="J553" s="106">
        <f t="shared" si="207"/>
        <v>231306.56899999996</v>
      </c>
      <c r="K553" s="106">
        <f t="shared" si="207"/>
        <v>132493.25</v>
      </c>
      <c r="L553" s="106">
        <f t="shared" si="207"/>
        <v>166261.35</v>
      </c>
      <c r="M553" s="58"/>
      <c r="N553" s="46"/>
      <c r="O553" s="46"/>
      <c r="P553" s="46"/>
      <c r="Q553" s="46"/>
    </row>
    <row r="554" spans="1:17" ht="50.25" customHeight="1" x14ac:dyDescent="0.25">
      <c r="A554" s="204"/>
      <c r="B554" s="284"/>
      <c r="C554" s="180"/>
      <c r="D554" s="150" t="s">
        <v>15</v>
      </c>
      <c r="E554" s="106">
        <f t="shared" ref="E554:E556" si="208">E28+E91+E132+E217+E222+E235+E252+E367+E380+E424+E445+E470+E475+E480+E525+E550</f>
        <v>347884.72899999993</v>
      </c>
      <c r="F554" s="106">
        <f t="shared" ref="F554:L556" si="209">F28+F91+F132+F217+F222+F235+F252+F367+F380+F424+F445+F470+F475+F480+F525+F550</f>
        <v>238162.14299999998</v>
      </c>
      <c r="G554" s="106">
        <f t="shared" si="209"/>
        <v>247066.59999999998</v>
      </c>
      <c r="H554" s="106">
        <f t="shared" si="209"/>
        <v>160311.94999999998</v>
      </c>
      <c r="I554" s="106">
        <f t="shared" si="209"/>
        <v>57425.232999999993</v>
      </c>
      <c r="J554" s="106">
        <f t="shared" si="209"/>
        <v>47395.893000000004</v>
      </c>
      <c r="K554" s="106">
        <f t="shared" si="209"/>
        <v>43732.9</v>
      </c>
      <c r="L554" s="106">
        <f t="shared" si="209"/>
        <v>30436.9</v>
      </c>
      <c r="M554" s="58"/>
      <c r="N554" s="46"/>
      <c r="O554" s="46"/>
      <c r="P554" s="46"/>
      <c r="Q554" s="46"/>
    </row>
    <row r="555" spans="1:17" ht="28.5" x14ac:dyDescent="0.25">
      <c r="A555" s="204"/>
      <c r="B555" s="284"/>
      <c r="C555" s="180"/>
      <c r="D555" s="59" t="s">
        <v>12</v>
      </c>
      <c r="E555" s="106">
        <f t="shared" si="208"/>
        <v>792265.24600000004</v>
      </c>
      <c r="F555" s="106">
        <f t="shared" si="209"/>
        <v>348788.20699999994</v>
      </c>
      <c r="G555" s="106">
        <f t="shared" si="209"/>
        <v>607298.78999999992</v>
      </c>
      <c r="H555" s="106">
        <f t="shared" si="209"/>
        <v>226896.71699999995</v>
      </c>
      <c r="I555" s="106">
        <f t="shared" si="209"/>
        <v>147472.46</v>
      </c>
      <c r="J555" s="106">
        <f t="shared" si="209"/>
        <v>63445.390000000014</v>
      </c>
      <c r="K555" s="106">
        <f t="shared" si="209"/>
        <v>37494</v>
      </c>
      <c r="L555" s="106">
        <f t="shared" si="209"/>
        <v>8938.1</v>
      </c>
      <c r="M555" s="58"/>
      <c r="N555" s="46"/>
      <c r="O555" s="46"/>
      <c r="P555" s="46"/>
      <c r="Q555" s="46"/>
    </row>
    <row r="556" spans="1:17" ht="28.5" x14ac:dyDescent="0.25">
      <c r="A556" s="205"/>
      <c r="B556" s="285"/>
      <c r="C556" s="181"/>
      <c r="D556" s="59" t="s">
        <v>316</v>
      </c>
      <c r="E556" s="106">
        <f t="shared" si="208"/>
        <v>314416.74999999994</v>
      </c>
      <c r="F556" s="106">
        <f t="shared" si="209"/>
        <v>354363.00099999999</v>
      </c>
      <c r="G556" s="106">
        <f t="shared" si="209"/>
        <v>136951.09299999999</v>
      </c>
      <c r="H556" s="106">
        <f t="shared" si="209"/>
        <v>106726.883</v>
      </c>
      <c r="I556" s="106">
        <f t="shared" si="209"/>
        <v>126199.41900000001</v>
      </c>
      <c r="J556" s="106">
        <f t="shared" si="209"/>
        <v>120565.28599999999</v>
      </c>
      <c r="K556" s="106">
        <f t="shared" si="209"/>
        <v>51266.35</v>
      </c>
      <c r="L556" s="106">
        <f t="shared" si="209"/>
        <v>126886.35</v>
      </c>
      <c r="M556" s="60"/>
      <c r="N556" s="46"/>
      <c r="O556" s="46"/>
      <c r="P556" s="46"/>
      <c r="Q556" s="46"/>
    </row>
    <row r="557" spans="1:17" x14ac:dyDescent="0.25">
      <c r="A557" s="46"/>
      <c r="B557" s="46"/>
      <c r="C557" s="46"/>
      <c r="D557" s="46"/>
      <c r="N557" s="46"/>
      <c r="O557" s="46"/>
      <c r="P557" s="46"/>
      <c r="Q557" s="46"/>
    </row>
    <row r="558" spans="1:17" ht="39" customHeight="1" x14ac:dyDescent="0.25">
      <c r="A558" s="46"/>
      <c r="B558" s="213" t="s">
        <v>486</v>
      </c>
      <c r="C558" s="213"/>
      <c r="D558" s="213"/>
      <c r="E558" s="213"/>
      <c r="F558" s="213"/>
      <c r="G558" s="214" t="s">
        <v>618</v>
      </c>
      <c r="H558" s="214"/>
      <c r="I558" s="214" t="s">
        <v>487</v>
      </c>
      <c r="J558" s="215"/>
      <c r="N558" s="46"/>
      <c r="O558" s="46"/>
      <c r="P558" s="46"/>
      <c r="Q558" s="46"/>
    </row>
    <row r="559" spans="1:17" x14ac:dyDescent="0.25">
      <c r="A559" s="46"/>
      <c r="B559" s="46"/>
      <c r="C559" s="46"/>
      <c r="D559" s="46"/>
      <c r="N559" s="46"/>
      <c r="O559" s="46"/>
      <c r="P559" s="46"/>
      <c r="Q559" s="46"/>
    </row>
  </sheetData>
  <mergeCells count="378">
    <mergeCell ref="B379:B382"/>
    <mergeCell ref="C379:C382"/>
    <mergeCell ref="A297:M297"/>
    <mergeCell ref="B76:B79"/>
    <mergeCell ref="C76:C79"/>
    <mergeCell ref="A86:A89"/>
    <mergeCell ref="B86:B89"/>
    <mergeCell ref="C86:C89"/>
    <mergeCell ref="A127:A130"/>
    <mergeCell ref="B127:B130"/>
    <mergeCell ref="C127:C130"/>
    <mergeCell ref="B115:B118"/>
    <mergeCell ref="C115:C118"/>
    <mergeCell ref="A115:A118"/>
    <mergeCell ref="A123:A126"/>
    <mergeCell ref="B123:B126"/>
    <mergeCell ref="C123:C126"/>
    <mergeCell ref="B119:B122"/>
    <mergeCell ref="A119:A122"/>
    <mergeCell ref="C119:C122"/>
    <mergeCell ref="A289:A292"/>
    <mergeCell ref="B289:B292"/>
    <mergeCell ref="C289:C292"/>
    <mergeCell ref="A90:A93"/>
    <mergeCell ref="A478:M478"/>
    <mergeCell ref="A479:A482"/>
    <mergeCell ref="G558:H558"/>
    <mergeCell ref="C298:C301"/>
    <mergeCell ref="A298:A313"/>
    <mergeCell ref="B298:B313"/>
    <mergeCell ref="C346:C349"/>
    <mergeCell ref="B330:B353"/>
    <mergeCell ref="A330:A353"/>
    <mergeCell ref="A354:A357"/>
    <mergeCell ref="B354:B357"/>
    <mergeCell ref="C354:C357"/>
    <mergeCell ref="B314:B329"/>
    <mergeCell ref="A314:A329"/>
    <mergeCell ref="C322:C325"/>
    <mergeCell ref="C302:C305"/>
    <mergeCell ref="C310:C313"/>
    <mergeCell ref="C417:C419"/>
    <mergeCell ref="C420:C422"/>
    <mergeCell ref="A362:A365"/>
    <mergeCell ref="B362:B365"/>
    <mergeCell ref="C362:C365"/>
    <mergeCell ref="A370:M370"/>
    <mergeCell ref="A379:A382"/>
    <mergeCell ref="B366:B369"/>
    <mergeCell ref="C366:C369"/>
    <mergeCell ref="B524:B527"/>
    <mergeCell ref="A524:A527"/>
    <mergeCell ref="B457:B460"/>
    <mergeCell ref="B469:B472"/>
    <mergeCell ref="A461:A464"/>
    <mergeCell ref="B461:B464"/>
    <mergeCell ref="C384:C386"/>
    <mergeCell ref="A383:M383"/>
    <mergeCell ref="A384:A386"/>
    <mergeCell ref="B384:B386"/>
    <mergeCell ref="A427:M427"/>
    <mergeCell ref="M493:M495"/>
    <mergeCell ref="C516:C519"/>
    <mergeCell ref="A484:A523"/>
    <mergeCell ref="B484:B523"/>
    <mergeCell ref="C520:C523"/>
    <mergeCell ref="C484:C487"/>
    <mergeCell ref="C488:C491"/>
    <mergeCell ref="A473:M473"/>
    <mergeCell ref="A474:A477"/>
    <mergeCell ref="B474:B477"/>
    <mergeCell ref="C474:C477"/>
    <mergeCell ref="B479:B482"/>
    <mergeCell ref="C479:C482"/>
    <mergeCell ref="A483:M483"/>
    <mergeCell ref="C508:C511"/>
    <mergeCell ref="C500:C503"/>
    <mergeCell ref="M500:M503"/>
    <mergeCell ref="C504:C507"/>
    <mergeCell ref="C496:C499"/>
    <mergeCell ref="M496:M499"/>
    <mergeCell ref="C512:C515"/>
    <mergeCell ref="A553:A556"/>
    <mergeCell ref="B553:B556"/>
    <mergeCell ref="C553:C556"/>
    <mergeCell ref="A528:M528"/>
    <mergeCell ref="A529:A532"/>
    <mergeCell ref="B529:B532"/>
    <mergeCell ref="C529:C532"/>
    <mergeCell ref="M529:M532"/>
    <mergeCell ref="A533:A536"/>
    <mergeCell ref="B533:B536"/>
    <mergeCell ref="C533:C536"/>
    <mergeCell ref="M533:M536"/>
    <mergeCell ref="A537:A540"/>
    <mergeCell ref="B537:B540"/>
    <mergeCell ref="C537:C540"/>
    <mergeCell ref="M537:M540"/>
    <mergeCell ref="A549:A552"/>
    <mergeCell ref="A541:A544"/>
    <mergeCell ref="B541:B544"/>
    <mergeCell ref="C541:C544"/>
    <mergeCell ref="A545:A548"/>
    <mergeCell ref="B545:B548"/>
    <mergeCell ref="C549:C552"/>
    <mergeCell ref="B549:B552"/>
    <mergeCell ref="A293:A296"/>
    <mergeCell ref="B293:B296"/>
    <mergeCell ref="C293:C296"/>
    <mergeCell ref="A168:A171"/>
    <mergeCell ref="B168:B171"/>
    <mergeCell ref="A220:M220"/>
    <mergeCell ref="A230:A233"/>
    <mergeCell ref="B230:B233"/>
    <mergeCell ref="B221:B224"/>
    <mergeCell ref="C221:C224"/>
    <mergeCell ref="A221:A224"/>
    <mergeCell ref="A469:A472"/>
    <mergeCell ref="A440:A443"/>
    <mergeCell ref="B440:B443"/>
    <mergeCell ref="C440:C443"/>
    <mergeCell ref="A428:A431"/>
    <mergeCell ref="A432:A435"/>
    <mergeCell ref="B428:B431"/>
    <mergeCell ref="C428:C431"/>
    <mergeCell ref="B432:B435"/>
    <mergeCell ref="C432:C435"/>
    <mergeCell ref="A436:A439"/>
    <mergeCell ref="B436:B439"/>
    <mergeCell ref="A68:A71"/>
    <mergeCell ref="B68:B71"/>
    <mergeCell ref="C68:C71"/>
    <mergeCell ref="A60:A63"/>
    <mergeCell ref="B60:B63"/>
    <mergeCell ref="C60:C63"/>
    <mergeCell ref="B90:B93"/>
    <mergeCell ref="C90:C93"/>
    <mergeCell ref="A285:A288"/>
    <mergeCell ref="B285:B288"/>
    <mergeCell ref="C285:C288"/>
    <mergeCell ref="B103:B106"/>
    <mergeCell ref="C103:C106"/>
    <mergeCell ref="A103:A106"/>
    <mergeCell ref="A111:A114"/>
    <mergeCell ref="B111:B114"/>
    <mergeCell ref="C111:C114"/>
    <mergeCell ref="A107:A110"/>
    <mergeCell ref="B107:B110"/>
    <mergeCell ref="A239:A242"/>
    <mergeCell ref="B239:B242"/>
    <mergeCell ref="C239:C242"/>
    <mergeCell ref="A251:A254"/>
    <mergeCell ref="B251:B254"/>
    <mergeCell ref="C436:C439"/>
    <mergeCell ref="A457:A460"/>
    <mergeCell ref="C449:C472"/>
    <mergeCell ref="B453:B456"/>
    <mergeCell ref="M450:M452"/>
    <mergeCell ref="M469:M472"/>
    <mergeCell ref="M465:M468"/>
    <mergeCell ref="A465:A468"/>
    <mergeCell ref="B465:B468"/>
    <mergeCell ref="C273:C276"/>
    <mergeCell ref="A255:M255"/>
    <mergeCell ref="B273:B279"/>
    <mergeCell ref="C390:C392"/>
    <mergeCell ref="A393:A395"/>
    <mergeCell ref="B393:B395"/>
    <mergeCell ref="C393:C395"/>
    <mergeCell ref="A387:A389"/>
    <mergeCell ref="B387:B389"/>
    <mergeCell ref="C387:C389"/>
    <mergeCell ref="A390:A392"/>
    <mergeCell ref="B390:B392"/>
    <mergeCell ref="A273:A279"/>
    <mergeCell ref="A371:A374"/>
    <mergeCell ref="B371:B374"/>
    <mergeCell ref="C371:C374"/>
    <mergeCell ref="A375:A378"/>
    <mergeCell ref="C375:C378"/>
    <mergeCell ref="B375:B378"/>
    <mergeCell ref="C306:C309"/>
    <mergeCell ref="A358:A361"/>
    <mergeCell ref="B358:B361"/>
    <mergeCell ref="C358:C361"/>
    <mergeCell ref="A366:A369"/>
    <mergeCell ref="C107:C110"/>
    <mergeCell ref="A94:M94"/>
    <mergeCell ref="B95:B98"/>
    <mergeCell ref="C99:C102"/>
    <mergeCell ref="A95:A98"/>
    <mergeCell ref="C95:C98"/>
    <mergeCell ref="A99:A102"/>
    <mergeCell ref="B99:B102"/>
    <mergeCell ref="M72:M75"/>
    <mergeCell ref="A76:A85"/>
    <mergeCell ref="B80:C80"/>
    <mergeCell ref="A72:A75"/>
    <mergeCell ref="B72:B75"/>
    <mergeCell ref="C72:C75"/>
    <mergeCell ref="B64:B67"/>
    <mergeCell ref="C64:C67"/>
    <mergeCell ref="A64:A67"/>
    <mergeCell ref="M11:M14"/>
    <mergeCell ref="B15:B18"/>
    <mergeCell ref="M15:M18"/>
    <mergeCell ref="C15:C18"/>
    <mergeCell ref="A31:M31"/>
    <mergeCell ref="M19:M22"/>
    <mergeCell ref="C27:C30"/>
    <mergeCell ref="B27:B30"/>
    <mergeCell ref="A27:A30"/>
    <mergeCell ref="A56:A59"/>
    <mergeCell ref="B56:B59"/>
    <mergeCell ref="A36:A39"/>
    <mergeCell ref="B36:B39"/>
    <mergeCell ref="C36:C39"/>
    <mergeCell ref="A40:A43"/>
    <mergeCell ref="C40:C43"/>
    <mergeCell ref="A44:A47"/>
    <mergeCell ref="C56:C59"/>
    <mergeCell ref="A23:A26"/>
    <mergeCell ref="B23:B26"/>
    <mergeCell ref="C23:C26"/>
    <mergeCell ref="B19:B22"/>
    <mergeCell ref="A10:M10"/>
    <mergeCell ref="A11:A14"/>
    <mergeCell ref="B11:B14"/>
    <mergeCell ref="A19:A22"/>
    <mergeCell ref="C11:C14"/>
    <mergeCell ref="A15:A18"/>
    <mergeCell ref="C19:C22"/>
    <mergeCell ref="M60:M63"/>
    <mergeCell ref="A48:A51"/>
    <mergeCell ref="B48:B51"/>
    <mergeCell ref="C48:C51"/>
    <mergeCell ref="A52:A55"/>
    <mergeCell ref="B52:B55"/>
    <mergeCell ref="C52:C55"/>
    <mergeCell ref="B32:B35"/>
    <mergeCell ref="A32:A35"/>
    <mergeCell ref="C32:C35"/>
    <mergeCell ref="B44:B47"/>
    <mergeCell ref="B40:B43"/>
    <mergeCell ref="C44:C47"/>
    <mergeCell ref="A3:M3"/>
    <mergeCell ref="G7:H7"/>
    <mergeCell ref="I7:J7"/>
    <mergeCell ref="K7:L7"/>
    <mergeCell ref="C5:C8"/>
    <mergeCell ref="A5:A8"/>
    <mergeCell ref="B5:B8"/>
    <mergeCell ref="E5:L5"/>
    <mergeCell ref="G6:L6"/>
    <mergeCell ref="E6:F7"/>
    <mergeCell ref="M5:M8"/>
    <mergeCell ref="D5:D8"/>
    <mergeCell ref="A131:A134"/>
    <mergeCell ref="A140:A143"/>
    <mergeCell ref="B140:B143"/>
    <mergeCell ref="C140:C143"/>
    <mergeCell ref="A144:A147"/>
    <mergeCell ref="B131:B134"/>
    <mergeCell ref="C131:C134"/>
    <mergeCell ref="A135:M135"/>
    <mergeCell ref="B144:B147"/>
    <mergeCell ref="C144:C147"/>
    <mergeCell ref="A136:A139"/>
    <mergeCell ref="B136:B139"/>
    <mergeCell ref="C136:C139"/>
    <mergeCell ref="C168:C171"/>
    <mergeCell ref="A172:A175"/>
    <mergeCell ref="B172:B175"/>
    <mergeCell ref="C172:C175"/>
    <mergeCell ref="A188:A191"/>
    <mergeCell ref="B188:B191"/>
    <mergeCell ref="C188:C191"/>
    <mergeCell ref="M148:M151"/>
    <mergeCell ref="A156:A159"/>
    <mergeCell ref="B156:B159"/>
    <mergeCell ref="C156:C159"/>
    <mergeCell ref="A152:A155"/>
    <mergeCell ref="B152:B155"/>
    <mergeCell ref="C152:C155"/>
    <mergeCell ref="A160:A163"/>
    <mergeCell ref="B160:B163"/>
    <mergeCell ref="C160:C163"/>
    <mergeCell ref="A164:A167"/>
    <mergeCell ref="B164:B167"/>
    <mergeCell ref="C164:C167"/>
    <mergeCell ref="A148:A151"/>
    <mergeCell ref="B148:B151"/>
    <mergeCell ref="C148:C151"/>
    <mergeCell ref="A216:A219"/>
    <mergeCell ref="B216:B219"/>
    <mergeCell ref="C216:C219"/>
    <mergeCell ref="A176:A179"/>
    <mergeCell ref="B176:B179"/>
    <mergeCell ref="C176:C179"/>
    <mergeCell ref="A180:A183"/>
    <mergeCell ref="B180:B183"/>
    <mergeCell ref="C180:C183"/>
    <mergeCell ref="B184:B187"/>
    <mergeCell ref="C184:C187"/>
    <mergeCell ref="A184:A187"/>
    <mergeCell ref="A192:A195"/>
    <mergeCell ref="B192:B195"/>
    <mergeCell ref="C192:C195"/>
    <mergeCell ref="A196:A199"/>
    <mergeCell ref="B196:B199"/>
    <mergeCell ref="C196:C199"/>
    <mergeCell ref="A200:A203"/>
    <mergeCell ref="B200:B203"/>
    <mergeCell ref="C200:C203"/>
    <mergeCell ref="A204:A207"/>
    <mergeCell ref="B204:B207"/>
    <mergeCell ref="C204:C207"/>
    <mergeCell ref="B243:B246"/>
    <mergeCell ref="C243:C246"/>
    <mergeCell ref="C247:C250"/>
    <mergeCell ref="M247:M250"/>
    <mergeCell ref="B247:B250"/>
    <mergeCell ref="A247:A250"/>
    <mergeCell ref="A243:A246"/>
    <mergeCell ref="C265:C268"/>
    <mergeCell ref="A257:A272"/>
    <mergeCell ref="B257:B272"/>
    <mergeCell ref="C257:C260"/>
    <mergeCell ref="C251:C254"/>
    <mergeCell ref="M251:M254"/>
    <mergeCell ref="B558:F558"/>
    <mergeCell ref="I558:J558"/>
    <mergeCell ref="C326:C329"/>
    <mergeCell ref="C334:C337"/>
    <mergeCell ref="C338:C341"/>
    <mergeCell ref="C342:C345"/>
    <mergeCell ref="C350:C353"/>
    <mergeCell ref="A448:M448"/>
    <mergeCell ref="A449:A452"/>
    <mergeCell ref="B449:B452"/>
    <mergeCell ref="A453:A456"/>
    <mergeCell ref="M454:M456"/>
    <mergeCell ref="M458:M460"/>
    <mergeCell ref="C402:C404"/>
    <mergeCell ref="C405:C407"/>
    <mergeCell ref="C408:C410"/>
    <mergeCell ref="C411:C413"/>
    <mergeCell ref="C414:C416"/>
    <mergeCell ref="A396:A422"/>
    <mergeCell ref="B396:B422"/>
    <mergeCell ref="A423:A426"/>
    <mergeCell ref="C444:C447"/>
    <mergeCell ref="B444:B447"/>
    <mergeCell ref="A444:A447"/>
    <mergeCell ref="C545:C548"/>
    <mergeCell ref="A208:A211"/>
    <mergeCell ref="B208:B211"/>
    <mergeCell ref="C208:C211"/>
    <mergeCell ref="A212:A215"/>
    <mergeCell ref="B212:B215"/>
    <mergeCell ref="C212:C215"/>
    <mergeCell ref="C269:C272"/>
    <mergeCell ref="C281:C284"/>
    <mergeCell ref="A225:M225"/>
    <mergeCell ref="A226:A229"/>
    <mergeCell ref="A234:A237"/>
    <mergeCell ref="A238:M238"/>
    <mergeCell ref="C318:C321"/>
    <mergeCell ref="C492:C495"/>
    <mergeCell ref="C396:C398"/>
    <mergeCell ref="C399:C401"/>
    <mergeCell ref="B423:B426"/>
    <mergeCell ref="B226:B229"/>
    <mergeCell ref="B234:B237"/>
    <mergeCell ref="C226:C237"/>
    <mergeCell ref="C261:C264"/>
    <mergeCell ref="A256:M256"/>
    <mergeCell ref="C277:C280"/>
  </mergeCells>
  <pageMargins left="0.51181102362204722" right="0.51181102362204722" top="0.98425196850393704" bottom="0.43307086614173229" header="0.15748031496062992" footer="0.19685039370078741"/>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4"/>
  <sheetViews>
    <sheetView zoomScaleSheetLayoutView="75" workbookViewId="0">
      <selection activeCell="E22" sqref="E22"/>
    </sheetView>
  </sheetViews>
  <sheetFormatPr defaultRowHeight="15" x14ac:dyDescent="0.25"/>
  <cols>
    <col min="1" max="1" width="5.140625" style="8" customWidth="1"/>
    <col min="2" max="2" width="19.5703125" style="8" customWidth="1"/>
    <col min="3" max="3" width="18.28515625" style="8" customWidth="1"/>
    <col min="4" max="4" width="15.5703125" style="8" customWidth="1"/>
    <col min="5" max="5" width="12.28515625" style="8" customWidth="1"/>
    <col min="6" max="6" width="13.140625" style="8" customWidth="1"/>
    <col min="7" max="7" width="16.28515625" style="8" customWidth="1"/>
    <col min="8" max="8" width="17.42578125" style="8" customWidth="1"/>
    <col min="9" max="9" width="14.28515625" style="8" customWidth="1"/>
    <col min="10" max="16384" width="9.140625" style="7"/>
  </cols>
  <sheetData>
    <row r="1" spans="1:9" s="4" customFormat="1" ht="24.75" customHeight="1" x14ac:dyDescent="0.25">
      <c r="A1" s="11"/>
      <c r="B1" s="11"/>
      <c r="C1" s="11"/>
      <c r="D1" s="11"/>
      <c r="E1" s="11"/>
      <c r="F1" s="11"/>
      <c r="G1" s="22"/>
      <c r="H1" s="22"/>
      <c r="I1" s="22" t="s">
        <v>32</v>
      </c>
    </row>
    <row r="2" spans="1:9" ht="64.5" customHeight="1" x14ac:dyDescent="0.25">
      <c r="A2" s="310" t="s">
        <v>587</v>
      </c>
      <c r="B2" s="310"/>
      <c r="C2" s="310"/>
      <c r="D2" s="310"/>
      <c r="E2" s="310"/>
      <c r="F2" s="310"/>
      <c r="G2" s="310"/>
      <c r="H2" s="310"/>
      <c r="I2" s="310"/>
    </row>
    <row r="3" spans="1:9" ht="63" x14ac:dyDescent="0.25">
      <c r="A3" s="3" t="s">
        <v>20</v>
      </c>
      <c r="B3" s="3" t="s">
        <v>21</v>
      </c>
      <c r="C3" s="3" t="s">
        <v>26</v>
      </c>
      <c r="D3" s="3" t="s">
        <v>22</v>
      </c>
      <c r="E3" s="3" t="s">
        <v>23</v>
      </c>
      <c r="F3" s="3" t="s">
        <v>24</v>
      </c>
      <c r="G3" s="3" t="s">
        <v>242</v>
      </c>
      <c r="H3" s="23" t="s">
        <v>8</v>
      </c>
      <c r="I3" s="23" t="s">
        <v>25</v>
      </c>
    </row>
    <row r="4" spans="1:9" s="8" customFormat="1" ht="15.75" x14ac:dyDescent="0.25">
      <c r="A4" s="3">
        <v>1</v>
      </c>
      <c r="B4" s="3">
        <v>2</v>
      </c>
      <c r="C4" s="3">
        <v>3</v>
      </c>
      <c r="D4" s="3">
        <v>4</v>
      </c>
      <c r="E4" s="3">
        <v>5</v>
      </c>
      <c r="F4" s="3">
        <v>6</v>
      </c>
      <c r="G4" s="3">
        <v>7</v>
      </c>
      <c r="H4" s="5">
        <v>8</v>
      </c>
      <c r="I4" s="5">
        <v>9</v>
      </c>
    </row>
    <row r="5" spans="1:9" ht="17.25" customHeight="1" x14ac:dyDescent="0.25">
      <c r="A5" s="311" t="s">
        <v>27</v>
      </c>
      <c r="B5" s="312"/>
      <c r="C5" s="312"/>
      <c r="D5" s="312"/>
      <c r="E5" s="312"/>
      <c r="F5" s="312"/>
      <c r="G5" s="312"/>
      <c r="H5" s="313"/>
      <c r="I5" s="314"/>
    </row>
    <row r="6" spans="1:9" s="25" customFormat="1" ht="79.5" customHeight="1" x14ac:dyDescent="0.25">
      <c r="A6" s="26">
        <v>1</v>
      </c>
      <c r="B6" s="24" t="s">
        <v>243</v>
      </c>
      <c r="C6" s="26" t="s">
        <v>256</v>
      </c>
      <c r="D6" s="26" t="s">
        <v>238</v>
      </c>
      <c r="E6" s="26">
        <v>2013</v>
      </c>
      <c r="F6" s="27">
        <v>4621</v>
      </c>
      <c r="G6" s="27">
        <v>4621</v>
      </c>
      <c r="H6" s="26" t="s">
        <v>262</v>
      </c>
      <c r="I6" s="28">
        <v>1</v>
      </c>
    </row>
    <row r="7" spans="1:9" s="25" customFormat="1" ht="162" customHeight="1" x14ac:dyDescent="0.25">
      <c r="A7" s="26">
        <v>2</v>
      </c>
      <c r="B7" s="24" t="s">
        <v>249</v>
      </c>
      <c r="C7" s="26" t="s">
        <v>239</v>
      </c>
      <c r="D7" s="26" t="s">
        <v>240</v>
      </c>
      <c r="E7" s="26">
        <v>2013</v>
      </c>
      <c r="F7" s="27">
        <v>5000</v>
      </c>
      <c r="G7" s="29">
        <v>5000</v>
      </c>
      <c r="H7" s="26" t="s">
        <v>241</v>
      </c>
      <c r="I7" s="28">
        <v>1</v>
      </c>
    </row>
    <row r="8" spans="1:9" s="25" customFormat="1" ht="162" customHeight="1" x14ac:dyDescent="0.25">
      <c r="A8" s="26">
        <v>3</v>
      </c>
      <c r="B8" s="24" t="s">
        <v>249</v>
      </c>
      <c r="C8" s="26" t="s">
        <v>244</v>
      </c>
      <c r="D8" s="26" t="s">
        <v>245</v>
      </c>
      <c r="E8" s="26">
        <v>2013</v>
      </c>
      <c r="F8" s="27">
        <v>5000</v>
      </c>
      <c r="G8" s="29">
        <v>5000</v>
      </c>
      <c r="H8" s="26" t="s">
        <v>246</v>
      </c>
      <c r="I8" s="28">
        <v>1</v>
      </c>
    </row>
    <row r="9" spans="1:9" s="25" customFormat="1" ht="162" customHeight="1" x14ac:dyDescent="0.25">
      <c r="A9" s="26">
        <v>4</v>
      </c>
      <c r="B9" s="24" t="s">
        <v>249</v>
      </c>
      <c r="C9" s="26" t="s">
        <v>247</v>
      </c>
      <c r="D9" s="26" t="s">
        <v>248</v>
      </c>
      <c r="E9" s="26">
        <v>2013</v>
      </c>
      <c r="F9" s="27">
        <v>2200</v>
      </c>
      <c r="G9" s="29">
        <v>2200</v>
      </c>
      <c r="H9" s="26" t="s">
        <v>250</v>
      </c>
      <c r="I9" s="28">
        <v>1</v>
      </c>
    </row>
    <row r="10" spans="1:9" ht="15.75" x14ac:dyDescent="0.25">
      <c r="A10" s="315" t="s">
        <v>583</v>
      </c>
      <c r="B10" s="316"/>
      <c r="C10" s="316"/>
      <c r="D10" s="316"/>
      <c r="E10" s="316"/>
      <c r="F10" s="316"/>
      <c r="G10" s="316"/>
      <c r="H10" s="317"/>
      <c r="I10" s="318"/>
    </row>
    <row r="11" spans="1:9" s="32" customFormat="1" ht="63" x14ac:dyDescent="0.25">
      <c r="A11" s="30">
        <v>1</v>
      </c>
      <c r="B11" s="31" t="s">
        <v>251</v>
      </c>
      <c r="C11" s="30" t="s">
        <v>252</v>
      </c>
      <c r="D11" s="30" t="s">
        <v>253</v>
      </c>
      <c r="E11" s="30" t="s">
        <v>254</v>
      </c>
      <c r="F11" s="29">
        <v>155517</v>
      </c>
      <c r="G11" s="29">
        <v>155517</v>
      </c>
      <c r="H11" s="30" t="s">
        <v>255</v>
      </c>
      <c r="I11" s="28">
        <v>1</v>
      </c>
    </row>
    <row r="12" spans="1:9" s="32" customFormat="1" ht="15.75" customHeight="1" x14ac:dyDescent="0.25">
      <c r="A12" s="315" t="s">
        <v>584</v>
      </c>
      <c r="B12" s="316"/>
      <c r="C12" s="316"/>
      <c r="D12" s="316"/>
      <c r="E12" s="316"/>
      <c r="F12" s="316"/>
      <c r="G12" s="316"/>
      <c r="H12" s="317"/>
      <c r="I12" s="318"/>
    </row>
    <row r="13" spans="1:9" s="32" customFormat="1" ht="141.75" x14ac:dyDescent="0.25">
      <c r="A13" s="30">
        <v>1</v>
      </c>
      <c r="B13" s="31" t="s">
        <v>257</v>
      </c>
      <c r="C13" s="30" t="s">
        <v>258</v>
      </c>
      <c r="D13" s="30" t="s">
        <v>259</v>
      </c>
      <c r="E13" s="30" t="s">
        <v>260</v>
      </c>
      <c r="F13" s="29">
        <v>115</v>
      </c>
      <c r="G13" s="30">
        <v>0</v>
      </c>
      <c r="H13" s="30" t="s">
        <v>261</v>
      </c>
      <c r="I13" s="30"/>
    </row>
    <row r="14" spans="1:9" ht="45.75" customHeight="1" x14ac:dyDescent="0.25">
      <c r="B14" s="319" t="s">
        <v>486</v>
      </c>
      <c r="C14" s="319"/>
      <c r="D14" s="319"/>
      <c r="E14" s="320" t="s">
        <v>585</v>
      </c>
      <c r="F14" s="320"/>
      <c r="G14" s="320" t="s">
        <v>586</v>
      </c>
      <c r="H14" s="320"/>
    </row>
  </sheetData>
  <mergeCells count="7">
    <mergeCell ref="A2:I2"/>
    <mergeCell ref="A5:I5"/>
    <mergeCell ref="A10:I10"/>
    <mergeCell ref="A12:I12"/>
    <mergeCell ref="B14:D14"/>
    <mergeCell ref="E14:F14"/>
    <mergeCell ref="G14:H14"/>
  </mergeCells>
  <pageMargins left="0.51181102362204722" right="0.51181102362204722" top="0.94488188976377963" bottom="0.3937007874015748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zoomScaleSheetLayoutView="25" workbookViewId="0">
      <pane ySplit="4" topLeftCell="A5" activePane="bottomLeft" state="frozen"/>
      <selection pane="bottomLeft" activeCell="B86" sqref="B86"/>
    </sheetView>
  </sheetViews>
  <sheetFormatPr defaultRowHeight="15.75" x14ac:dyDescent="0.25"/>
  <cols>
    <col min="1" max="1" width="5.5703125" style="1" customWidth="1"/>
    <col min="2" max="2" width="32.42578125" style="1" customWidth="1"/>
    <col min="3" max="3" width="15.5703125" style="1" customWidth="1"/>
    <col min="4" max="5" width="11.5703125" style="1" customWidth="1"/>
    <col min="6" max="6" width="11.28515625" style="2" customWidth="1"/>
    <col min="7" max="7" width="10.85546875" style="2" customWidth="1"/>
    <col min="8" max="8" width="11" style="2" customWidth="1"/>
    <col min="9" max="10" width="13.42578125" style="2" customWidth="1"/>
    <col min="11" max="11" width="15.5703125" style="1" customWidth="1"/>
    <col min="12" max="16384" width="9.140625" style="1"/>
  </cols>
  <sheetData>
    <row r="1" spans="1:11" ht="18.75" x14ac:dyDescent="0.25">
      <c r="A1" s="14"/>
      <c r="B1" s="14"/>
      <c r="C1" s="14"/>
      <c r="D1" s="14"/>
      <c r="E1" s="14"/>
      <c r="F1" s="15"/>
      <c r="G1" s="15"/>
      <c r="H1" s="12"/>
      <c r="I1" s="12"/>
      <c r="J1" s="322" t="s">
        <v>488</v>
      </c>
      <c r="K1" s="323"/>
    </row>
    <row r="2" spans="1:11" ht="40.5" customHeight="1" x14ac:dyDescent="0.25">
      <c r="A2" s="241" t="s">
        <v>234</v>
      </c>
      <c r="B2" s="241"/>
      <c r="C2" s="241"/>
      <c r="D2" s="241"/>
      <c r="E2" s="241"/>
      <c r="F2" s="241"/>
      <c r="G2" s="241"/>
      <c r="H2" s="241"/>
      <c r="I2" s="241"/>
      <c r="J2" s="241"/>
      <c r="K2" s="241"/>
    </row>
    <row r="3" spans="1:11" s="2" customFormat="1" x14ac:dyDescent="0.25">
      <c r="A3" s="326" t="s">
        <v>0</v>
      </c>
      <c r="B3" s="326" t="s">
        <v>31</v>
      </c>
      <c r="C3" s="326" t="s">
        <v>9</v>
      </c>
      <c r="D3" s="326" t="s">
        <v>33</v>
      </c>
      <c r="E3" s="326" t="s">
        <v>28</v>
      </c>
      <c r="F3" s="301" t="s">
        <v>491</v>
      </c>
      <c r="G3" s="326" t="s">
        <v>316</v>
      </c>
      <c r="H3" s="326"/>
      <c r="I3" s="326" t="s">
        <v>492</v>
      </c>
      <c r="J3" s="326" t="s">
        <v>493</v>
      </c>
      <c r="K3" s="326" t="s">
        <v>494</v>
      </c>
    </row>
    <row r="4" spans="1:11" s="2" customFormat="1" ht="40.5" customHeight="1" x14ac:dyDescent="0.25">
      <c r="A4" s="326"/>
      <c r="B4" s="326"/>
      <c r="C4" s="326"/>
      <c r="D4" s="326"/>
      <c r="E4" s="326"/>
      <c r="F4" s="303"/>
      <c r="G4" s="153" t="s">
        <v>29</v>
      </c>
      <c r="H4" s="153" t="s">
        <v>30</v>
      </c>
      <c r="I4" s="326"/>
      <c r="J4" s="326"/>
      <c r="K4" s="326"/>
    </row>
    <row r="5" spans="1:11" s="2" customFormat="1" x14ac:dyDescent="0.25">
      <c r="A5" s="153">
        <v>1</v>
      </c>
      <c r="B5" s="153">
        <v>2</v>
      </c>
      <c r="C5" s="153">
        <v>3</v>
      </c>
      <c r="D5" s="153">
        <v>4</v>
      </c>
      <c r="E5" s="153">
        <v>5</v>
      </c>
      <c r="F5" s="153">
        <v>6</v>
      </c>
      <c r="G5" s="153">
        <v>7</v>
      </c>
      <c r="H5" s="153">
        <v>8</v>
      </c>
      <c r="I5" s="153">
        <v>9</v>
      </c>
      <c r="J5" s="153">
        <v>10</v>
      </c>
      <c r="K5" s="16">
        <v>11</v>
      </c>
    </row>
    <row r="6" spans="1:11" s="2" customFormat="1" ht="15.75" customHeight="1" x14ac:dyDescent="0.25">
      <c r="A6" s="324" t="s">
        <v>10</v>
      </c>
      <c r="B6" s="324"/>
      <c r="C6" s="324"/>
      <c r="D6" s="324"/>
      <c r="E6" s="324"/>
      <c r="F6" s="324"/>
      <c r="G6" s="324"/>
      <c r="H6" s="324"/>
      <c r="I6" s="324"/>
      <c r="J6" s="324"/>
      <c r="K6" s="324"/>
    </row>
    <row r="7" spans="1:11" s="2" customFormat="1" ht="47.25" customHeight="1" x14ac:dyDescent="0.25">
      <c r="A7" s="37" t="s">
        <v>34</v>
      </c>
      <c r="B7" s="21" t="s">
        <v>35</v>
      </c>
      <c r="C7" s="21" t="s">
        <v>36</v>
      </c>
      <c r="D7" s="96">
        <v>59.862000000000002</v>
      </c>
      <c r="E7" s="96">
        <v>59.359000000000002</v>
      </c>
      <c r="F7" s="16">
        <v>59.314</v>
      </c>
      <c r="G7" s="96">
        <v>60.26</v>
      </c>
      <c r="H7" s="96">
        <v>59.41</v>
      </c>
      <c r="I7" s="50">
        <f t="shared" ref="I7:I21" si="0">H7/G7</f>
        <v>0.98589445735147696</v>
      </c>
      <c r="J7" s="51">
        <f t="shared" ref="J7:J21" si="1">H7/F7</f>
        <v>1.0016185049060928</v>
      </c>
      <c r="K7" s="52">
        <f t="shared" ref="K7:K21" si="2">H7/D7</f>
        <v>0.99244930005679721</v>
      </c>
    </row>
    <row r="8" spans="1:11" s="2" customFormat="1" ht="63" customHeight="1" x14ac:dyDescent="0.25">
      <c r="A8" s="37" t="s">
        <v>37</v>
      </c>
      <c r="B8" s="154" t="s">
        <v>38</v>
      </c>
      <c r="C8" s="154" t="s">
        <v>39</v>
      </c>
      <c r="D8" s="96">
        <v>9.9700000000000006</v>
      </c>
      <c r="E8" s="96">
        <v>9.84</v>
      </c>
      <c r="F8" s="16">
        <v>10.220000000000001</v>
      </c>
      <c r="G8" s="96">
        <v>10.5</v>
      </c>
      <c r="H8" s="96">
        <v>7.49</v>
      </c>
      <c r="I8" s="50">
        <f t="shared" si="0"/>
        <v>0.71333333333333337</v>
      </c>
      <c r="J8" s="51">
        <f t="shared" si="1"/>
        <v>0.73287671232876705</v>
      </c>
      <c r="K8" s="52">
        <f t="shared" si="2"/>
        <v>0.75125376128385157</v>
      </c>
    </row>
    <row r="9" spans="1:11" ht="47.25" customHeight="1" x14ac:dyDescent="0.25">
      <c r="A9" s="37" t="s">
        <v>40</v>
      </c>
      <c r="B9" s="154" t="s">
        <v>41</v>
      </c>
      <c r="C9" s="154" t="s">
        <v>42</v>
      </c>
      <c r="D9" s="96">
        <v>15.3</v>
      </c>
      <c r="E9" s="96">
        <v>13.74</v>
      </c>
      <c r="F9" s="16">
        <v>14.01</v>
      </c>
      <c r="G9" s="96">
        <v>12.8</v>
      </c>
      <c r="H9" s="96">
        <v>14.22</v>
      </c>
      <c r="I9" s="50">
        <f t="shared" si="0"/>
        <v>1.1109374999999999</v>
      </c>
      <c r="J9" s="51">
        <f t="shared" si="1"/>
        <v>1.0149892933618845</v>
      </c>
      <c r="K9" s="52">
        <f t="shared" si="2"/>
        <v>0.92941176470588238</v>
      </c>
    </row>
    <row r="10" spans="1:11" ht="31.5" x14ac:dyDescent="0.25">
      <c r="A10" s="37" t="s">
        <v>43</v>
      </c>
      <c r="B10" s="21" t="s">
        <v>44</v>
      </c>
      <c r="C10" s="21" t="s">
        <v>45</v>
      </c>
      <c r="D10" s="96">
        <v>21.82</v>
      </c>
      <c r="E10" s="96">
        <v>21.37</v>
      </c>
      <c r="F10" s="16">
        <v>21.1</v>
      </c>
      <c r="G10" s="96">
        <v>21.88</v>
      </c>
      <c r="H10" s="96">
        <v>21.07</v>
      </c>
      <c r="I10" s="50">
        <f t="shared" si="0"/>
        <v>0.96297989031078612</v>
      </c>
      <c r="J10" s="51">
        <f t="shared" si="1"/>
        <v>0.99857819905213263</v>
      </c>
      <c r="K10" s="52">
        <f t="shared" si="2"/>
        <v>0.96562786434463799</v>
      </c>
    </row>
    <row r="11" spans="1:11" ht="31.5" x14ac:dyDescent="0.25">
      <c r="A11" s="37" t="s">
        <v>46</v>
      </c>
      <c r="B11" s="21" t="s">
        <v>47</v>
      </c>
      <c r="C11" s="21" t="s">
        <v>48</v>
      </c>
      <c r="D11" s="96">
        <v>7680.6</v>
      </c>
      <c r="E11" s="96">
        <v>13686.6</v>
      </c>
      <c r="F11" s="16">
        <v>14822.6</v>
      </c>
      <c r="G11" s="96">
        <v>10661.9</v>
      </c>
      <c r="H11" s="96">
        <v>16289.3</v>
      </c>
      <c r="I11" s="50">
        <f t="shared" si="0"/>
        <v>1.5278046126862941</v>
      </c>
      <c r="J11" s="51">
        <f t="shared" si="1"/>
        <v>1.0989502516427616</v>
      </c>
      <c r="K11" s="52">
        <f t="shared" si="2"/>
        <v>2.1208369137827772</v>
      </c>
    </row>
    <row r="12" spans="1:11" ht="31.5" x14ac:dyDescent="0.25">
      <c r="A12" s="37" t="s">
        <v>49</v>
      </c>
      <c r="B12" s="21" t="s">
        <v>50</v>
      </c>
      <c r="C12" s="21" t="s">
        <v>48</v>
      </c>
      <c r="D12" s="96">
        <v>15458.6</v>
      </c>
      <c r="E12" s="96">
        <v>17410.7</v>
      </c>
      <c r="F12" s="16">
        <v>20402</v>
      </c>
      <c r="G12" s="96">
        <v>19023.5</v>
      </c>
      <c r="H12" s="96">
        <v>21545</v>
      </c>
      <c r="I12" s="50">
        <f t="shared" si="0"/>
        <v>1.1325465871159355</v>
      </c>
      <c r="J12" s="51">
        <f t="shared" si="1"/>
        <v>1.0560239192236056</v>
      </c>
      <c r="K12" s="52">
        <f t="shared" si="2"/>
        <v>1.3937225880739523</v>
      </c>
    </row>
    <row r="13" spans="1:11" ht="33" customHeight="1" x14ac:dyDescent="0.25">
      <c r="A13" s="325" t="s">
        <v>51</v>
      </c>
      <c r="B13" s="21" t="s">
        <v>52</v>
      </c>
      <c r="C13" s="21"/>
      <c r="D13" s="41"/>
      <c r="E13" s="41"/>
      <c r="F13" s="41"/>
      <c r="G13" s="41"/>
      <c r="H13" s="41"/>
      <c r="I13" s="50"/>
      <c r="J13" s="51"/>
      <c r="K13" s="52"/>
    </row>
    <row r="14" spans="1:11" x14ac:dyDescent="0.25">
      <c r="A14" s="325"/>
      <c r="B14" s="21" t="s">
        <v>53</v>
      </c>
      <c r="C14" s="21" t="s">
        <v>48</v>
      </c>
      <c r="D14" s="41">
        <v>25262.1</v>
      </c>
      <c r="E14" s="41">
        <v>28825.82</v>
      </c>
      <c r="F14" s="41">
        <v>31757</v>
      </c>
      <c r="G14" s="41">
        <v>39264.68</v>
      </c>
      <c r="H14" s="41">
        <v>34729.589999999997</v>
      </c>
      <c r="I14" s="50">
        <f t="shared" si="0"/>
        <v>0.88449950438918634</v>
      </c>
      <c r="J14" s="51">
        <f t="shared" si="1"/>
        <v>1.0936042447334444</v>
      </c>
      <c r="K14" s="52">
        <f t="shared" si="2"/>
        <v>1.3747705060149393</v>
      </c>
    </row>
    <row r="15" spans="1:11" ht="31.5" x14ac:dyDescent="0.25">
      <c r="A15" s="325"/>
      <c r="B15" s="21" t="s">
        <v>54</v>
      </c>
      <c r="C15" s="21" t="s">
        <v>48</v>
      </c>
      <c r="D15" s="41">
        <v>14389.7</v>
      </c>
      <c r="E15" s="41">
        <v>16124.97</v>
      </c>
      <c r="F15" s="41">
        <v>16414.150000000001</v>
      </c>
      <c r="G15" s="41">
        <v>23951.45</v>
      </c>
      <c r="H15" s="41">
        <v>15406.56</v>
      </c>
      <c r="I15" s="50">
        <f t="shared" si="0"/>
        <v>0.64324122339148571</v>
      </c>
      <c r="J15" s="51">
        <f t="shared" si="1"/>
        <v>0.93861454903238961</v>
      </c>
      <c r="K15" s="52">
        <f t="shared" si="2"/>
        <v>1.0706658234709547</v>
      </c>
    </row>
    <row r="16" spans="1:11" ht="31.5" x14ac:dyDescent="0.25">
      <c r="A16" s="325"/>
      <c r="B16" s="21" t="s">
        <v>55</v>
      </c>
      <c r="C16" s="21" t="s">
        <v>48</v>
      </c>
      <c r="D16" s="41">
        <v>8579</v>
      </c>
      <c r="E16" s="41">
        <v>9519.56</v>
      </c>
      <c r="F16" s="41">
        <v>9982.68</v>
      </c>
      <c r="G16" s="41">
        <v>15101.8</v>
      </c>
      <c r="H16" s="41">
        <v>9575.8700000000008</v>
      </c>
      <c r="I16" s="50">
        <f t="shared" si="0"/>
        <v>0.63408798951118417</v>
      </c>
      <c r="J16" s="51">
        <f t="shared" si="1"/>
        <v>0.95924841826042706</v>
      </c>
      <c r="K16" s="52">
        <f t="shared" si="2"/>
        <v>1.1161988576757198</v>
      </c>
    </row>
    <row r="17" spans="1:12" ht="47.25" x14ac:dyDescent="0.25">
      <c r="A17" s="325"/>
      <c r="B17" s="21" t="s">
        <v>56</v>
      </c>
      <c r="C17" s="21" t="s">
        <v>48</v>
      </c>
      <c r="D17" s="155">
        <v>14503</v>
      </c>
      <c r="E17" s="155">
        <v>19933</v>
      </c>
      <c r="F17" s="155">
        <v>22461</v>
      </c>
      <c r="G17" s="155">
        <v>24003.3</v>
      </c>
      <c r="H17" s="155">
        <v>24007.5</v>
      </c>
      <c r="I17" s="50">
        <f t="shared" si="0"/>
        <v>1.0001749759408081</v>
      </c>
      <c r="J17" s="51">
        <f t="shared" si="1"/>
        <v>1.068852677975157</v>
      </c>
      <c r="K17" s="52">
        <f t="shared" si="2"/>
        <v>1.6553471695511273</v>
      </c>
      <c r="L17" s="1" t="s">
        <v>619</v>
      </c>
    </row>
    <row r="18" spans="1:12" ht="31.5" x14ac:dyDescent="0.25">
      <c r="A18" s="325"/>
      <c r="B18" s="21" t="s">
        <v>57</v>
      </c>
      <c r="C18" s="21" t="s">
        <v>48</v>
      </c>
      <c r="D18" s="155">
        <v>17274</v>
      </c>
      <c r="E18" s="155">
        <v>20364</v>
      </c>
      <c r="F18" s="155">
        <v>24556</v>
      </c>
      <c r="G18" s="155">
        <v>27349.54</v>
      </c>
      <c r="H18" s="155">
        <v>26815.55</v>
      </c>
      <c r="I18" s="50">
        <f t="shared" si="0"/>
        <v>0.98047535717236922</v>
      </c>
      <c r="J18" s="51">
        <f t="shared" si="1"/>
        <v>1.0920162078514415</v>
      </c>
      <c r="K18" s="52">
        <f t="shared" si="2"/>
        <v>1.5523648257496816</v>
      </c>
      <c r="L18" s="1" t="s">
        <v>619</v>
      </c>
    </row>
    <row r="19" spans="1:12" x14ac:dyDescent="0.25">
      <c r="A19" s="325"/>
      <c r="B19" s="21" t="s">
        <v>58</v>
      </c>
      <c r="C19" s="21" t="s">
        <v>48</v>
      </c>
      <c r="D19" s="41">
        <v>10222.799999999999</v>
      </c>
      <c r="E19" s="41">
        <v>12459</v>
      </c>
      <c r="F19" s="41">
        <v>14769</v>
      </c>
      <c r="G19" s="41">
        <v>17376</v>
      </c>
      <c r="H19" s="41">
        <v>16180.1</v>
      </c>
      <c r="I19" s="50">
        <f t="shared" si="0"/>
        <v>0.93117518416206269</v>
      </c>
      <c r="J19" s="51">
        <f t="shared" si="1"/>
        <v>1.0955447220529488</v>
      </c>
      <c r="K19" s="52">
        <f t="shared" si="2"/>
        <v>1.5827464099855226</v>
      </c>
    </row>
    <row r="20" spans="1:12" ht="78.75" x14ac:dyDescent="0.25">
      <c r="A20" s="37" t="s">
        <v>59</v>
      </c>
      <c r="B20" s="21" t="s">
        <v>60</v>
      </c>
      <c r="C20" s="21" t="s">
        <v>61</v>
      </c>
      <c r="D20" s="96">
        <v>68.900000000000006</v>
      </c>
      <c r="E20" s="96">
        <v>69.5</v>
      </c>
      <c r="F20" s="96">
        <v>69</v>
      </c>
      <c r="G20" s="96">
        <v>91.2</v>
      </c>
      <c r="H20" s="96">
        <v>70.8</v>
      </c>
      <c r="I20" s="50">
        <f t="shared" si="0"/>
        <v>0.77631578947368418</v>
      </c>
      <c r="J20" s="51">
        <f t="shared" si="1"/>
        <v>1.026086956521739</v>
      </c>
      <c r="K20" s="52">
        <f t="shared" si="2"/>
        <v>1.0275761973875179</v>
      </c>
    </row>
    <row r="21" spans="1:12" ht="63" x14ac:dyDescent="0.25">
      <c r="A21" s="37" t="s">
        <v>62</v>
      </c>
      <c r="B21" s="21" t="s">
        <v>63</v>
      </c>
      <c r="C21" s="21" t="s">
        <v>61</v>
      </c>
      <c r="D21" s="96">
        <v>1.5</v>
      </c>
      <c r="E21" s="96">
        <v>1.93</v>
      </c>
      <c r="F21" s="96">
        <v>1.2</v>
      </c>
      <c r="G21" s="96">
        <v>1.73</v>
      </c>
      <c r="H21" s="96">
        <v>1</v>
      </c>
      <c r="I21" s="50">
        <f t="shared" si="0"/>
        <v>0.5780346820809249</v>
      </c>
      <c r="J21" s="51">
        <f t="shared" si="1"/>
        <v>0.83333333333333337</v>
      </c>
      <c r="K21" s="52">
        <f t="shared" si="2"/>
        <v>0.66666666666666663</v>
      </c>
    </row>
    <row r="22" spans="1:12" ht="15.75" customHeight="1" x14ac:dyDescent="0.25">
      <c r="A22" s="324" t="s">
        <v>64</v>
      </c>
      <c r="B22" s="324"/>
      <c r="C22" s="324"/>
      <c r="D22" s="324"/>
      <c r="E22" s="324"/>
      <c r="F22" s="324"/>
      <c r="G22" s="324"/>
      <c r="H22" s="324"/>
      <c r="I22" s="324"/>
      <c r="J22" s="324"/>
      <c r="K22" s="324"/>
    </row>
    <row r="23" spans="1:12" ht="15.75" customHeight="1" x14ac:dyDescent="0.25">
      <c r="A23" s="324" t="s">
        <v>65</v>
      </c>
      <c r="B23" s="324"/>
      <c r="C23" s="324"/>
      <c r="D23" s="324"/>
      <c r="E23" s="324"/>
      <c r="F23" s="324"/>
      <c r="G23" s="324"/>
      <c r="H23" s="324"/>
      <c r="I23" s="324"/>
      <c r="J23" s="324"/>
      <c r="K23" s="324"/>
    </row>
    <row r="24" spans="1:12" ht="31.5" x14ac:dyDescent="0.25">
      <c r="A24" s="37" t="s">
        <v>66</v>
      </c>
      <c r="B24" s="21" t="s">
        <v>67</v>
      </c>
      <c r="C24" s="21" t="s">
        <v>61</v>
      </c>
      <c r="D24" s="156">
        <v>80.599999999999994</v>
      </c>
      <c r="E24" s="156">
        <v>80.099999999999994</v>
      </c>
      <c r="F24" s="156">
        <v>76.400000000000006</v>
      </c>
      <c r="G24" s="156">
        <v>80.599999999999994</v>
      </c>
      <c r="H24" s="156">
        <v>83</v>
      </c>
      <c r="I24" s="157">
        <f>H24/G24</f>
        <v>1.0297766749379653</v>
      </c>
      <c r="J24" s="158">
        <f>H24/F24</f>
        <v>1.0863874345549738</v>
      </c>
      <c r="K24" s="158">
        <f>H24/D24</f>
        <v>1.0297766749379653</v>
      </c>
      <c r="L24" s="1" t="s">
        <v>619</v>
      </c>
    </row>
    <row r="25" spans="1:12" ht="47.25" x14ac:dyDescent="0.25">
      <c r="A25" s="37" t="s">
        <v>68</v>
      </c>
      <c r="B25" s="21" t="s">
        <v>69</v>
      </c>
      <c r="C25" s="21" t="s">
        <v>70</v>
      </c>
      <c r="D25" s="159">
        <v>40</v>
      </c>
      <c r="E25" s="159">
        <v>37</v>
      </c>
      <c r="F25" s="159">
        <v>28</v>
      </c>
      <c r="G25" s="159">
        <v>22</v>
      </c>
      <c r="H25" s="159">
        <v>7</v>
      </c>
      <c r="I25" s="157">
        <f>H25/G25</f>
        <v>0.31818181818181818</v>
      </c>
      <c r="J25" s="158">
        <f>H25/F25</f>
        <v>0.25</v>
      </c>
      <c r="K25" s="158">
        <f>H25/D25</f>
        <v>0.17499999999999999</v>
      </c>
      <c r="L25" s="1" t="s">
        <v>619</v>
      </c>
    </row>
    <row r="26" spans="1:12" ht="63" x14ac:dyDescent="0.25">
      <c r="A26" s="37" t="s">
        <v>71</v>
      </c>
      <c r="B26" s="21" t="s">
        <v>72</v>
      </c>
      <c r="C26" s="21" t="s">
        <v>73</v>
      </c>
      <c r="D26" s="159">
        <v>1093</v>
      </c>
      <c r="E26" s="159">
        <v>997</v>
      </c>
      <c r="F26" s="159">
        <v>961</v>
      </c>
      <c r="G26" s="159">
        <v>570</v>
      </c>
      <c r="H26" s="159">
        <v>555</v>
      </c>
      <c r="I26" s="157">
        <f t="shared" ref="I26:I33" si="3">H26/G26</f>
        <v>0.97368421052631582</v>
      </c>
      <c r="J26" s="158">
        <f t="shared" ref="J26:J33" si="4">H26/F26</f>
        <v>0.57752341311134237</v>
      </c>
      <c r="K26" s="158">
        <f t="shared" ref="K26:K33" si="5">H26/D26</f>
        <v>0.50777676120768522</v>
      </c>
      <c r="L26" s="1" t="s">
        <v>619</v>
      </c>
    </row>
    <row r="27" spans="1:12" ht="31.5" x14ac:dyDescent="0.25">
      <c r="A27" s="37" t="s">
        <v>74</v>
      </c>
      <c r="B27" s="21" t="s">
        <v>75</v>
      </c>
      <c r="C27" s="21" t="s">
        <v>76</v>
      </c>
      <c r="D27" s="96">
        <v>0</v>
      </c>
      <c r="E27" s="160" t="s">
        <v>235</v>
      </c>
      <c r="F27" s="160" t="s">
        <v>620</v>
      </c>
      <c r="G27" s="160" t="s">
        <v>506</v>
      </c>
      <c r="H27" s="160" t="s">
        <v>621</v>
      </c>
      <c r="I27" s="157">
        <v>0</v>
      </c>
      <c r="J27" s="158">
        <v>0</v>
      </c>
      <c r="K27" s="158">
        <v>0</v>
      </c>
    </row>
    <row r="28" spans="1:12" ht="31.5" x14ac:dyDescent="0.25">
      <c r="A28" s="37" t="s">
        <v>77</v>
      </c>
      <c r="B28" s="21" t="s">
        <v>78</v>
      </c>
      <c r="C28" s="21" t="s">
        <v>76</v>
      </c>
      <c r="D28" s="96">
        <v>0</v>
      </c>
      <c r="E28" s="96">
        <v>0</v>
      </c>
      <c r="F28" s="96">
        <v>0</v>
      </c>
      <c r="G28" s="96">
        <v>0</v>
      </c>
      <c r="H28" s="96">
        <v>0</v>
      </c>
      <c r="I28" s="157">
        <v>0</v>
      </c>
      <c r="J28" s="158">
        <v>0</v>
      </c>
      <c r="K28" s="158">
        <v>0</v>
      </c>
    </row>
    <row r="29" spans="1:12" ht="31.5" x14ac:dyDescent="0.25">
      <c r="A29" s="37" t="s">
        <v>79</v>
      </c>
      <c r="B29" s="21" t="s">
        <v>80</v>
      </c>
      <c r="C29" s="21" t="s">
        <v>76</v>
      </c>
      <c r="D29" s="161" t="s">
        <v>236</v>
      </c>
      <c r="E29" s="161" t="s">
        <v>237</v>
      </c>
      <c r="F29" s="161" t="s">
        <v>235</v>
      </c>
      <c r="G29" s="161" t="s">
        <v>507</v>
      </c>
      <c r="H29" s="161" t="s">
        <v>624</v>
      </c>
      <c r="I29" s="157" t="s">
        <v>625</v>
      </c>
      <c r="J29" s="158" t="s">
        <v>626</v>
      </c>
      <c r="K29" s="158" t="s">
        <v>627</v>
      </c>
    </row>
    <row r="30" spans="1:12" ht="31.5" x14ac:dyDescent="0.25">
      <c r="A30" s="37" t="s">
        <v>81</v>
      </c>
      <c r="B30" s="21" t="s">
        <v>82</v>
      </c>
      <c r="C30" s="21" t="s">
        <v>76</v>
      </c>
      <c r="D30" s="96">
        <v>0</v>
      </c>
      <c r="E30" s="96">
        <v>0</v>
      </c>
      <c r="F30" s="96">
        <v>0</v>
      </c>
      <c r="G30" s="96">
        <v>0</v>
      </c>
      <c r="H30" s="96">
        <v>0</v>
      </c>
      <c r="I30" s="157">
        <v>0</v>
      </c>
      <c r="J30" s="158">
        <v>0</v>
      </c>
      <c r="K30" s="158">
        <v>0</v>
      </c>
    </row>
    <row r="31" spans="1:12" ht="47.25" x14ac:dyDescent="0.25">
      <c r="A31" s="37" t="s">
        <v>83</v>
      </c>
      <c r="B31" s="21" t="s">
        <v>84</v>
      </c>
      <c r="C31" s="21" t="s">
        <v>76</v>
      </c>
      <c r="D31" s="160" t="s">
        <v>282</v>
      </c>
      <c r="E31" s="160" t="s">
        <v>283</v>
      </c>
      <c r="F31" s="160" t="s">
        <v>622</v>
      </c>
      <c r="G31" s="160" t="s">
        <v>508</v>
      </c>
      <c r="H31" s="160" t="s">
        <v>623</v>
      </c>
      <c r="I31" s="157" t="s">
        <v>628</v>
      </c>
      <c r="J31" s="158" t="s">
        <v>629</v>
      </c>
      <c r="K31" s="158" t="s">
        <v>630</v>
      </c>
    </row>
    <row r="32" spans="1:12" ht="31.5" x14ac:dyDescent="0.25">
      <c r="A32" s="37" t="s">
        <v>85</v>
      </c>
      <c r="B32" s="21" t="s">
        <v>86</v>
      </c>
      <c r="C32" s="21" t="s">
        <v>61</v>
      </c>
      <c r="D32" s="156">
        <v>92.9</v>
      </c>
      <c r="E32" s="156">
        <v>97.6</v>
      </c>
      <c r="F32" s="156">
        <v>98.4</v>
      </c>
      <c r="G32" s="156">
        <v>93.5</v>
      </c>
      <c r="H32" s="156">
        <v>98.74</v>
      </c>
      <c r="I32" s="157">
        <f t="shared" si="3"/>
        <v>1.056042780748663</v>
      </c>
      <c r="J32" s="158">
        <f t="shared" si="4"/>
        <v>1.0034552845528455</v>
      </c>
      <c r="K32" s="158">
        <f t="shared" si="5"/>
        <v>1.0628632938643701</v>
      </c>
    </row>
    <row r="33" spans="1:11" ht="31.5" x14ac:dyDescent="0.25">
      <c r="A33" s="37" t="s">
        <v>87</v>
      </c>
      <c r="B33" s="21" t="s">
        <v>88</v>
      </c>
      <c r="C33" s="21" t="s">
        <v>89</v>
      </c>
      <c r="D33" s="156">
        <v>15.1</v>
      </c>
      <c r="E33" s="156">
        <v>13.2</v>
      </c>
      <c r="F33" s="156">
        <v>13.9</v>
      </c>
      <c r="G33" s="156">
        <v>16.399999999999999</v>
      </c>
      <c r="H33" s="156">
        <v>15</v>
      </c>
      <c r="I33" s="157">
        <f t="shared" si="3"/>
        <v>0.91463414634146345</v>
      </c>
      <c r="J33" s="158">
        <f t="shared" si="4"/>
        <v>1.079136690647482</v>
      </c>
      <c r="K33" s="158">
        <f t="shared" si="5"/>
        <v>0.99337748344370869</v>
      </c>
    </row>
    <row r="34" spans="1:11" ht="15.75" customHeight="1" x14ac:dyDescent="0.25">
      <c r="A34" s="324" t="s">
        <v>90</v>
      </c>
      <c r="B34" s="324"/>
      <c r="C34" s="324"/>
      <c r="D34" s="324"/>
      <c r="E34" s="324"/>
      <c r="F34" s="324"/>
      <c r="G34" s="324"/>
      <c r="H34" s="324"/>
      <c r="I34" s="324"/>
      <c r="J34" s="324"/>
      <c r="K34" s="324"/>
    </row>
    <row r="35" spans="1:11" x14ac:dyDescent="0.25">
      <c r="A35" s="325" t="s">
        <v>91</v>
      </c>
      <c r="B35" s="21" t="s">
        <v>92</v>
      </c>
      <c r="C35" s="21"/>
      <c r="D35" s="41"/>
      <c r="E35" s="41"/>
      <c r="F35" s="41"/>
      <c r="G35" s="41"/>
      <c r="H35" s="41"/>
      <c r="I35" s="41"/>
      <c r="J35" s="16"/>
      <c r="K35" s="20"/>
    </row>
    <row r="36" spans="1:11" ht="31.5" x14ac:dyDescent="0.25">
      <c r="A36" s="325"/>
      <c r="B36" s="21" t="s">
        <v>93</v>
      </c>
      <c r="C36" s="21" t="s">
        <v>94</v>
      </c>
      <c r="D36" s="41">
        <v>0</v>
      </c>
      <c r="E36" s="41">
        <v>0</v>
      </c>
      <c r="F36" s="41">
        <v>0</v>
      </c>
      <c r="G36" s="41">
        <v>0</v>
      </c>
      <c r="H36" s="41">
        <v>0</v>
      </c>
      <c r="I36" s="162">
        <v>0</v>
      </c>
      <c r="J36" s="162">
        <v>0</v>
      </c>
      <c r="K36" s="162">
        <v>0</v>
      </c>
    </row>
    <row r="37" spans="1:11" x14ac:dyDescent="0.25">
      <c r="A37" s="325"/>
      <c r="B37" s="21" t="s">
        <v>95</v>
      </c>
      <c r="C37" s="21" t="s">
        <v>94</v>
      </c>
      <c r="D37" s="41">
        <v>0</v>
      </c>
      <c r="E37" s="41">
        <v>0</v>
      </c>
      <c r="F37" s="41">
        <v>0</v>
      </c>
      <c r="G37" s="41">
        <v>0</v>
      </c>
      <c r="H37" s="41">
        <v>0</v>
      </c>
      <c r="I37" s="162">
        <v>0</v>
      </c>
      <c r="J37" s="162">
        <v>0</v>
      </c>
      <c r="K37" s="162">
        <v>0</v>
      </c>
    </row>
    <row r="38" spans="1:11" ht="47.25" x14ac:dyDescent="0.25">
      <c r="A38" s="37" t="s">
        <v>96</v>
      </c>
      <c r="B38" s="21" t="s">
        <v>97</v>
      </c>
      <c r="C38" s="21" t="s">
        <v>94</v>
      </c>
      <c r="D38" s="41">
        <v>0</v>
      </c>
      <c r="E38" s="41">
        <v>1</v>
      </c>
      <c r="F38" s="41">
        <v>1</v>
      </c>
      <c r="G38" s="41">
        <v>0</v>
      </c>
      <c r="H38" s="41">
        <v>1</v>
      </c>
      <c r="I38" s="162">
        <v>0</v>
      </c>
      <c r="J38" s="162">
        <f t="shared" ref="J38:J44" si="6">H38/F38</f>
        <v>1</v>
      </c>
      <c r="K38" s="162">
        <v>0</v>
      </c>
    </row>
    <row r="39" spans="1:11" x14ac:dyDescent="0.25">
      <c r="A39" s="325" t="s">
        <v>98</v>
      </c>
      <c r="B39" s="21" t="s">
        <v>99</v>
      </c>
      <c r="C39" s="21"/>
      <c r="D39" s="41"/>
      <c r="E39" s="41"/>
      <c r="F39" s="96"/>
      <c r="G39" s="152"/>
      <c r="H39" s="41"/>
      <c r="I39" s="162"/>
      <c r="J39" s="162"/>
      <c r="K39" s="162"/>
    </row>
    <row r="40" spans="1:11" ht="31.5" x14ac:dyDescent="0.25">
      <c r="A40" s="325"/>
      <c r="B40" s="21" t="s">
        <v>100</v>
      </c>
      <c r="C40" s="21" t="s">
        <v>101</v>
      </c>
      <c r="D40" s="41">
        <v>60.48</v>
      </c>
      <c r="E40" s="41">
        <v>99</v>
      </c>
      <c r="F40" s="41">
        <v>81.099999999999994</v>
      </c>
      <c r="G40" s="41">
        <v>110.5</v>
      </c>
      <c r="H40" s="41">
        <v>81.2</v>
      </c>
      <c r="I40" s="162">
        <f t="shared" ref="I40:I43" si="7">H40/G40</f>
        <v>0.73484162895927607</v>
      </c>
      <c r="J40" s="162">
        <f t="shared" si="6"/>
        <v>1.0012330456226881</v>
      </c>
      <c r="K40" s="162">
        <f t="shared" ref="K40:K44" si="8">H40/D40</f>
        <v>1.3425925925925928</v>
      </c>
    </row>
    <row r="41" spans="1:11" ht="47.25" x14ac:dyDescent="0.25">
      <c r="A41" s="325"/>
      <c r="B41" s="21" t="s">
        <v>102</v>
      </c>
      <c r="C41" s="21" t="s">
        <v>103</v>
      </c>
      <c r="D41" s="41">
        <v>316.10000000000002</v>
      </c>
      <c r="E41" s="41">
        <v>312.60000000000002</v>
      </c>
      <c r="F41" s="41">
        <v>297.7</v>
      </c>
      <c r="G41" s="41">
        <v>315.60000000000002</v>
      </c>
      <c r="H41" s="41">
        <v>298.10000000000002</v>
      </c>
      <c r="I41" s="162">
        <f t="shared" si="7"/>
        <v>0.94455006337135616</v>
      </c>
      <c r="J41" s="162">
        <f t="shared" si="6"/>
        <v>1.0013436345314075</v>
      </c>
      <c r="K41" s="162">
        <f t="shared" si="8"/>
        <v>0.94305599493831072</v>
      </c>
    </row>
    <row r="42" spans="1:11" ht="31.5" x14ac:dyDescent="0.25">
      <c r="A42" s="325"/>
      <c r="B42" s="21" t="s">
        <v>104</v>
      </c>
      <c r="C42" s="21" t="s">
        <v>105</v>
      </c>
      <c r="D42" s="41">
        <v>17.23</v>
      </c>
      <c r="E42" s="41">
        <v>20.3</v>
      </c>
      <c r="F42" s="41">
        <v>17.8</v>
      </c>
      <c r="G42" s="41">
        <v>23.8</v>
      </c>
      <c r="H42" s="41">
        <v>17.899999999999999</v>
      </c>
      <c r="I42" s="162">
        <f t="shared" si="7"/>
        <v>0.75210084033613434</v>
      </c>
      <c r="J42" s="162">
        <f t="shared" si="6"/>
        <v>1.0056179775280898</v>
      </c>
      <c r="K42" s="162">
        <f t="shared" si="8"/>
        <v>1.0388856645385953</v>
      </c>
    </row>
    <row r="43" spans="1:11" ht="31.5" x14ac:dyDescent="0.25">
      <c r="A43" s="325"/>
      <c r="B43" s="21" t="s">
        <v>106</v>
      </c>
      <c r="C43" s="21" t="s">
        <v>105</v>
      </c>
      <c r="D43" s="41">
        <v>64.78</v>
      </c>
      <c r="E43" s="41">
        <v>81.599999999999994</v>
      </c>
      <c r="F43" s="41">
        <v>73</v>
      </c>
      <c r="G43" s="41">
        <v>83.3</v>
      </c>
      <c r="H43" s="41">
        <v>73.099999999999994</v>
      </c>
      <c r="I43" s="162">
        <f t="shared" si="7"/>
        <v>0.87755102040816324</v>
      </c>
      <c r="J43" s="162">
        <f t="shared" si="6"/>
        <v>1.0013698630136985</v>
      </c>
      <c r="K43" s="162">
        <f t="shared" si="8"/>
        <v>1.1284347020685395</v>
      </c>
    </row>
    <row r="44" spans="1:11" ht="31.5" x14ac:dyDescent="0.25">
      <c r="A44" s="37" t="s">
        <v>107</v>
      </c>
      <c r="B44" s="21" t="s">
        <v>108</v>
      </c>
      <c r="C44" s="21" t="s">
        <v>109</v>
      </c>
      <c r="D44" s="41">
        <v>5.57</v>
      </c>
      <c r="E44" s="41">
        <v>12.55</v>
      </c>
      <c r="F44" s="41">
        <v>12.55</v>
      </c>
      <c r="G44" s="41" t="s">
        <v>509</v>
      </c>
      <c r="H44" s="41">
        <v>12.15</v>
      </c>
      <c r="I44" s="163">
        <v>0.67500000000000004</v>
      </c>
      <c r="J44" s="162">
        <f t="shared" si="6"/>
        <v>0.96812749003984067</v>
      </c>
      <c r="K44" s="162">
        <f t="shared" si="8"/>
        <v>2.1813285457809695</v>
      </c>
    </row>
    <row r="45" spans="1:11" ht="15.75" customHeight="1" x14ac:dyDescent="0.25">
      <c r="A45" s="324" t="s">
        <v>110</v>
      </c>
      <c r="B45" s="324"/>
      <c r="C45" s="324"/>
      <c r="D45" s="324"/>
      <c r="E45" s="324"/>
      <c r="F45" s="324"/>
      <c r="G45" s="324"/>
      <c r="H45" s="324"/>
      <c r="I45" s="324"/>
      <c r="J45" s="324"/>
      <c r="K45" s="324"/>
    </row>
    <row r="46" spans="1:11" ht="31.5" x14ac:dyDescent="0.25">
      <c r="A46" s="37" t="s">
        <v>111</v>
      </c>
      <c r="B46" s="21" t="s">
        <v>112</v>
      </c>
      <c r="C46" s="21" t="s">
        <v>94</v>
      </c>
      <c r="D46" s="96">
        <v>39</v>
      </c>
      <c r="E46" s="96">
        <v>39</v>
      </c>
      <c r="F46" s="96">
        <v>39</v>
      </c>
      <c r="G46" s="96">
        <v>39</v>
      </c>
      <c r="H46" s="96">
        <v>39</v>
      </c>
      <c r="I46" s="164">
        <v>1</v>
      </c>
      <c r="J46" s="165">
        <v>1</v>
      </c>
      <c r="K46" s="166">
        <v>1</v>
      </c>
    </row>
    <row r="47" spans="1:11" ht="47.25" x14ac:dyDescent="0.25">
      <c r="A47" s="37" t="s">
        <v>113</v>
      </c>
      <c r="B47" s="21" t="s">
        <v>114</v>
      </c>
      <c r="C47" s="21" t="s">
        <v>61</v>
      </c>
      <c r="D47" s="96">
        <v>12.9</v>
      </c>
      <c r="E47" s="96">
        <v>12.9</v>
      </c>
      <c r="F47" s="96">
        <v>12.9</v>
      </c>
      <c r="G47" s="96">
        <v>13.1</v>
      </c>
      <c r="H47" s="96">
        <v>13.1</v>
      </c>
      <c r="I47" s="164">
        <v>1</v>
      </c>
      <c r="J47" s="165">
        <v>1</v>
      </c>
      <c r="K47" s="166">
        <v>1</v>
      </c>
    </row>
    <row r="48" spans="1:11" ht="31.5" x14ac:dyDescent="0.25">
      <c r="A48" s="325" t="s">
        <v>115</v>
      </c>
      <c r="B48" s="21" t="s">
        <v>116</v>
      </c>
      <c r="C48" s="21"/>
      <c r="D48" s="41"/>
      <c r="E48" s="41"/>
      <c r="F48" s="41"/>
      <c r="G48" s="41"/>
      <c r="H48" s="41"/>
      <c r="I48" s="41"/>
      <c r="J48" s="16"/>
      <c r="K48" s="20"/>
    </row>
    <row r="49" spans="1:11" ht="47.25" x14ac:dyDescent="0.25">
      <c r="A49" s="325"/>
      <c r="B49" s="21" t="s">
        <v>117</v>
      </c>
      <c r="C49" s="21" t="s">
        <v>118</v>
      </c>
      <c r="D49" s="96">
        <v>25.9</v>
      </c>
      <c r="E49" s="96">
        <v>26.4</v>
      </c>
      <c r="F49" s="96">
        <v>26.4</v>
      </c>
      <c r="G49" s="96">
        <v>28</v>
      </c>
      <c r="H49" s="96">
        <v>28</v>
      </c>
      <c r="I49" s="164">
        <f>H49/G49</f>
        <v>1</v>
      </c>
      <c r="J49" s="165">
        <f>H49/F49</f>
        <v>1.0606060606060606</v>
      </c>
      <c r="K49" s="166">
        <f>H49/D49</f>
        <v>1.0810810810810811</v>
      </c>
    </row>
    <row r="50" spans="1:11" ht="47.25" x14ac:dyDescent="0.25">
      <c r="A50" s="325"/>
      <c r="B50" s="21" t="s">
        <v>119</v>
      </c>
      <c r="C50" s="21" t="s">
        <v>120</v>
      </c>
      <c r="D50" s="96">
        <v>1.6</v>
      </c>
      <c r="E50" s="96">
        <v>1.6</v>
      </c>
      <c r="F50" s="96">
        <v>1.6</v>
      </c>
      <c r="G50" s="96">
        <v>1.6</v>
      </c>
      <c r="H50" s="96">
        <v>1.6</v>
      </c>
      <c r="I50" s="164">
        <f t="shared" ref="I50:I52" si="9">H50/G50</f>
        <v>1</v>
      </c>
      <c r="J50" s="165">
        <f t="shared" ref="J50:J52" si="10">H50/F50</f>
        <v>1</v>
      </c>
      <c r="K50" s="166">
        <f t="shared" ref="K50:K52" si="11">H50/D50</f>
        <v>1</v>
      </c>
    </row>
    <row r="51" spans="1:11" ht="47.25" x14ac:dyDescent="0.25">
      <c r="A51" s="325"/>
      <c r="B51" s="21" t="s">
        <v>121</v>
      </c>
      <c r="C51" s="21" t="s">
        <v>118</v>
      </c>
      <c r="D51" s="96">
        <v>63.9</v>
      </c>
      <c r="E51" s="96">
        <v>64.7</v>
      </c>
      <c r="F51" s="96">
        <v>64.7</v>
      </c>
      <c r="G51" s="96">
        <v>66.3</v>
      </c>
      <c r="H51" s="96">
        <v>64.7</v>
      </c>
      <c r="I51" s="164">
        <f t="shared" si="9"/>
        <v>0.97586726998491713</v>
      </c>
      <c r="J51" s="165">
        <f t="shared" si="10"/>
        <v>1</v>
      </c>
      <c r="K51" s="166">
        <f t="shared" si="11"/>
        <v>1.0125195618153364</v>
      </c>
    </row>
    <row r="52" spans="1:11" ht="63" x14ac:dyDescent="0.25">
      <c r="A52" s="37" t="s">
        <v>122</v>
      </c>
      <c r="B52" s="21" t="s">
        <v>123</v>
      </c>
      <c r="C52" s="21" t="s">
        <v>61</v>
      </c>
      <c r="D52" s="96">
        <v>31.4</v>
      </c>
      <c r="E52" s="96">
        <v>34</v>
      </c>
      <c r="F52" s="96">
        <v>36.6</v>
      </c>
      <c r="G52" s="96">
        <v>40</v>
      </c>
      <c r="H52" s="96">
        <v>40.4</v>
      </c>
      <c r="I52" s="164">
        <f t="shared" si="9"/>
        <v>1.01</v>
      </c>
      <c r="J52" s="165">
        <f t="shared" si="10"/>
        <v>1.1038251366120218</v>
      </c>
      <c r="K52" s="166">
        <f t="shared" si="11"/>
        <v>1.286624203821656</v>
      </c>
    </row>
    <row r="53" spans="1:11" ht="15.75" customHeight="1" x14ac:dyDescent="0.25">
      <c r="A53" s="324" t="s">
        <v>124</v>
      </c>
      <c r="B53" s="324"/>
      <c r="C53" s="324"/>
      <c r="D53" s="324"/>
      <c r="E53" s="324"/>
      <c r="F53" s="324"/>
      <c r="G53" s="324"/>
      <c r="H53" s="324"/>
      <c r="I53" s="324"/>
      <c r="J53" s="324"/>
      <c r="K53" s="324"/>
    </row>
    <row r="54" spans="1:11" ht="31.5" x14ac:dyDescent="0.25">
      <c r="A54" s="37" t="s">
        <v>125</v>
      </c>
      <c r="B54" s="21" t="s">
        <v>126</v>
      </c>
      <c r="C54" s="48" t="s">
        <v>127</v>
      </c>
      <c r="D54" s="96">
        <v>1169000</v>
      </c>
      <c r="E54" s="96">
        <v>1183800</v>
      </c>
      <c r="F54" s="96">
        <v>1200851</v>
      </c>
      <c r="G54" s="96">
        <v>1248000</v>
      </c>
      <c r="H54" s="96">
        <v>1211005.3</v>
      </c>
      <c r="I54" s="164">
        <f>H54/G54</f>
        <v>0.97035681089743597</v>
      </c>
      <c r="J54" s="165">
        <f>H54/F54</f>
        <v>1.0084559200100596</v>
      </c>
      <c r="K54" s="166">
        <f>H54/D54</f>
        <v>1.0359326775021387</v>
      </c>
    </row>
    <row r="55" spans="1:11" ht="69" customHeight="1" x14ac:dyDescent="0.25">
      <c r="A55" s="37" t="s">
        <v>128</v>
      </c>
      <c r="B55" s="21" t="s">
        <v>129</v>
      </c>
      <c r="C55" s="48" t="s">
        <v>130</v>
      </c>
      <c r="D55" s="96">
        <v>15.8</v>
      </c>
      <c r="E55" s="96">
        <v>15.8</v>
      </c>
      <c r="F55" s="96">
        <v>0</v>
      </c>
      <c r="G55" s="96">
        <v>0</v>
      </c>
      <c r="H55" s="96">
        <v>0</v>
      </c>
      <c r="I55" s="164">
        <v>0</v>
      </c>
      <c r="J55" s="165">
        <v>0</v>
      </c>
      <c r="K55" s="166">
        <v>0</v>
      </c>
    </row>
    <row r="56" spans="1:11" ht="98.25" customHeight="1" x14ac:dyDescent="0.25">
      <c r="A56" s="37" t="s">
        <v>131</v>
      </c>
      <c r="B56" s="21" t="s">
        <v>132</v>
      </c>
      <c r="C56" s="48" t="s">
        <v>61</v>
      </c>
      <c r="D56" s="96">
        <v>0</v>
      </c>
      <c r="E56" s="96">
        <v>0</v>
      </c>
      <c r="F56" s="96">
        <v>0</v>
      </c>
      <c r="G56" s="96">
        <v>0</v>
      </c>
      <c r="H56" s="96">
        <v>0</v>
      </c>
      <c r="I56" s="164">
        <v>0</v>
      </c>
      <c r="J56" s="165">
        <v>0</v>
      </c>
      <c r="K56" s="166">
        <v>0</v>
      </c>
    </row>
    <row r="57" spans="1:11" ht="31.5" x14ac:dyDescent="0.25">
      <c r="A57" s="37" t="s">
        <v>133</v>
      </c>
      <c r="B57" s="21" t="s">
        <v>134</v>
      </c>
      <c r="C57" s="48" t="s">
        <v>135</v>
      </c>
      <c r="D57" s="96">
        <v>19.97</v>
      </c>
      <c r="E57" s="96">
        <v>20.239999999999998</v>
      </c>
      <c r="F57" s="96">
        <v>20.25</v>
      </c>
      <c r="G57" s="96">
        <v>20.81</v>
      </c>
      <c r="H57" s="96">
        <v>20.420000000000002</v>
      </c>
      <c r="I57" s="164">
        <f t="shared" ref="I57:I58" si="12">H57/G57</f>
        <v>0.98125901009130245</v>
      </c>
      <c r="J57" s="165">
        <f t="shared" ref="J57:J58" si="13">H57/F57</f>
        <v>1.0083950617283952</v>
      </c>
      <c r="K57" s="166">
        <f t="shared" ref="K57:K58" si="14">H57/D57</f>
        <v>1.0225338007010518</v>
      </c>
    </row>
    <row r="58" spans="1:11" ht="47.25" x14ac:dyDescent="0.25">
      <c r="A58" s="37" t="s">
        <v>136</v>
      </c>
      <c r="B58" s="21" t="s">
        <v>137</v>
      </c>
      <c r="C58" s="48" t="s">
        <v>70</v>
      </c>
      <c r="D58" s="96">
        <v>104</v>
      </c>
      <c r="E58" s="96" t="s">
        <v>281</v>
      </c>
      <c r="F58" s="96" t="s">
        <v>281</v>
      </c>
      <c r="G58" s="96" t="s">
        <v>281</v>
      </c>
      <c r="H58" s="96" t="s">
        <v>281</v>
      </c>
      <c r="I58" s="164" t="e">
        <f t="shared" si="12"/>
        <v>#VALUE!</v>
      </c>
      <c r="J58" s="165" t="e">
        <f t="shared" si="13"/>
        <v>#VALUE!</v>
      </c>
      <c r="K58" s="166" t="e">
        <f t="shared" si="14"/>
        <v>#VALUE!</v>
      </c>
    </row>
    <row r="59" spans="1:11" ht="47.25" x14ac:dyDescent="0.25">
      <c r="A59" s="37" t="s">
        <v>138</v>
      </c>
      <c r="B59" s="21" t="s">
        <v>139</v>
      </c>
      <c r="C59" s="21" t="s">
        <v>130</v>
      </c>
      <c r="D59" s="96">
        <v>16286</v>
      </c>
      <c r="E59" s="96">
        <v>31490</v>
      </c>
      <c r="F59" s="96">
        <v>17060</v>
      </c>
      <c r="G59" s="96">
        <v>17100</v>
      </c>
      <c r="H59" s="96">
        <v>9060</v>
      </c>
      <c r="I59" s="50">
        <f>H59/G59</f>
        <v>0.52982456140350875</v>
      </c>
      <c r="J59" s="51">
        <f>H59/F59</f>
        <v>0.53106682297772567</v>
      </c>
      <c r="K59" s="52">
        <f>H59/D59</f>
        <v>0.55630602971877685</v>
      </c>
    </row>
    <row r="60" spans="1:11" ht="78.75" x14ac:dyDescent="0.25">
      <c r="A60" s="37" t="s">
        <v>140</v>
      </c>
      <c r="B60" s="21" t="s">
        <v>141</v>
      </c>
      <c r="C60" s="21" t="s">
        <v>70</v>
      </c>
      <c r="D60" s="96" t="s">
        <v>521</v>
      </c>
      <c r="E60" s="96" t="s">
        <v>522</v>
      </c>
      <c r="F60" s="96" t="s">
        <v>519</v>
      </c>
      <c r="G60" s="96" t="s">
        <v>510</v>
      </c>
      <c r="H60" s="96" t="s">
        <v>517</v>
      </c>
      <c r="I60" s="167" t="s">
        <v>525</v>
      </c>
      <c r="J60" s="155" t="s">
        <v>526</v>
      </c>
      <c r="K60" s="168" t="s">
        <v>527</v>
      </c>
    </row>
    <row r="61" spans="1:11" ht="78.75" x14ac:dyDescent="0.25">
      <c r="A61" s="37" t="s">
        <v>142</v>
      </c>
      <c r="B61" s="21" t="s">
        <v>143</v>
      </c>
      <c r="C61" s="21" t="s">
        <v>144</v>
      </c>
      <c r="D61" s="96" t="s">
        <v>523</v>
      </c>
      <c r="E61" s="96" t="s">
        <v>524</v>
      </c>
      <c r="F61" s="96" t="s">
        <v>520</v>
      </c>
      <c r="G61" s="96" t="s">
        <v>511</v>
      </c>
      <c r="H61" s="96" t="s">
        <v>518</v>
      </c>
      <c r="I61" s="167" t="s">
        <v>528</v>
      </c>
      <c r="J61" s="155" t="s">
        <v>529</v>
      </c>
      <c r="K61" s="168" t="s">
        <v>530</v>
      </c>
    </row>
    <row r="62" spans="1:11" ht="94.5" x14ac:dyDescent="0.25">
      <c r="A62" s="37" t="s">
        <v>145</v>
      </c>
      <c r="B62" s="21" t="s">
        <v>146</v>
      </c>
      <c r="C62" s="21" t="s">
        <v>70</v>
      </c>
      <c r="D62" s="96">
        <v>23</v>
      </c>
      <c r="E62" s="96">
        <v>40</v>
      </c>
      <c r="F62" s="96">
        <v>40</v>
      </c>
      <c r="G62" s="96">
        <v>0</v>
      </c>
      <c r="H62" s="96">
        <v>0</v>
      </c>
      <c r="I62" s="164">
        <v>0</v>
      </c>
      <c r="J62" s="165">
        <f>H62/F62</f>
        <v>0</v>
      </c>
      <c r="K62" s="166">
        <f>H62/D62</f>
        <v>0</v>
      </c>
    </row>
    <row r="63" spans="1:11" ht="31.5" x14ac:dyDescent="0.25">
      <c r="A63" s="37" t="s">
        <v>147</v>
      </c>
      <c r="B63" s="21" t="s">
        <v>148</v>
      </c>
      <c r="C63" s="21" t="s">
        <v>149</v>
      </c>
      <c r="D63" s="96">
        <v>381.36900000000003</v>
      </c>
      <c r="E63" s="96">
        <v>381.36900000000003</v>
      </c>
      <c r="F63" s="96">
        <v>381.36900000000003</v>
      </c>
      <c r="G63" s="96">
        <v>381.36900000000003</v>
      </c>
      <c r="H63" s="96">
        <v>381.36900000000003</v>
      </c>
      <c r="I63" s="164">
        <f t="shared" ref="I63:I87" si="15">H63/G63</f>
        <v>1</v>
      </c>
      <c r="J63" s="165">
        <f>H63/F63</f>
        <v>1</v>
      </c>
      <c r="K63" s="166">
        <f>H63/D63</f>
        <v>1</v>
      </c>
    </row>
    <row r="64" spans="1:11" ht="47.25" x14ac:dyDescent="0.25">
      <c r="A64" s="37" t="s">
        <v>150</v>
      </c>
      <c r="B64" s="21" t="s">
        <v>151</v>
      </c>
      <c r="C64" s="21" t="s">
        <v>149</v>
      </c>
      <c r="D64" s="96">
        <v>0</v>
      </c>
      <c r="E64" s="96">
        <v>0</v>
      </c>
      <c r="F64" s="96">
        <v>0</v>
      </c>
      <c r="G64" s="96">
        <v>0</v>
      </c>
      <c r="H64" s="96">
        <v>0</v>
      </c>
      <c r="I64" s="164">
        <v>0</v>
      </c>
      <c r="J64" s="165">
        <v>0</v>
      </c>
      <c r="K64" s="166">
        <v>0</v>
      </c>
    </row>
    <row r="65" spans="1:11" ht="31.5" x14ac:dyDescent="0.25">
      <c r="A65" s="37" t="s">
        <v>152</v>
      </c>
      <c r="B65" s="21" t="s">
        <v>153</v>
      </c>
      <c r="C65" s="21" t="s">
        <v>149</v>
      </c>
      <c r="D65" s="96">
        <v>0</v>
      </c>
      <c r="E65" s="96">
        <v>0</v>
      </c>
      <c r="F65" s="96">
        <v>0</v>
      </c>
      <c r="G65" s="96">
        <v>0</v>
      </c>
      <c r="H65" s="96">
        <v>0</v>
      </c>
      <c r="I65" s="164">
        <v>0</v>
      </c>
      <c r="J65" s="165">
        <v>0</v>
      </c>
      <c r="K65" s="166">
        <v>0</v>
      </c>
    </row>
    <row r="66" spans="1:11" ht="31.5" x14ac:dyDescent="0.25">
      <c r="A66" s="37" t="s">
        <v>154</v>
      </c>
      <c r="B66" s="21" t="s">
        <v>155</v>
      </c>
      <c r="C66" s="21" t="s">
        <v>61</v>
      </c>
      <c r="D66" s="96">
        <v>73</v>
      </c>
      <c r="E66" s="96">
        <v>73</v>
      </c>
      <c r="F66" s="96">
        <v>73</v>
      </c>
      <c r="G66" s="96">
        <v>73</v>
      </c>
      <c r="H66" s="96">
        <v>73</v>
      </c>
      <c r="I66" s="164">
        <f t="shared" si="15"/>
        <v>1</v>
      </c>
      <c r="J66" s="165">
        <f t="shared" ref="J66:J87" si="16">H66/F66</f>
        <v>1</v>
      </c>
      <c r="K66" s="166">
        <f t="shared" ref="K66:K87" si="17">H66/D66</f>
        <v>1</v>
      </c>
    </row>
    <row r="67" spans="1:11" ht="31.5" x14ac:dyDescent="0.25">
      <c r="A67" s="37" t="s">
        <v>156</v>
      </c>
      <c r="B67" s="21" t="s">
        <v>157</v>
      </c>
      <c r="C67" s="21" t="s">
        <v>149</v>
      </c>
      <c r="D67" s="96">
        <v>34.5</v>
      </c>
      <c r="E67" s="96">
        <v>34.5</v>
      </c>
      <c r="F67" s="96">
        <v>34.5</v>
      </c>
      <c r="G67" s="96">
        <v>34.5</v>
      </c>
      <c r="H67" s="96">
        <v>34.5</v>
      </c>
      <c r="I67" s="164">
        <f t="shared" si="15"/>
        <v>1</v>
      </c>
      <c r="J67" s="165">
        <f t="shared" si="16"/>
        <v>1</v>
      </c>
      <c r="K67" s="166">
        <f t="shared" si="17"/>
        <v>1</v>
      </c>
    </row>
    <row r="68" spans="1:11" ht="31.5" x14ac:dyDescent="0.25">
      <c r="A68" s="37" t="s">
        <v>158</v>
      </c>
      <c r="B68" s="21" t="s">
        <v>159</v>
      </c>
      <c r="C68" s="21" t="s">
        <v>61</v>
      </c>
      <c r="D68" s="96">
        <v>90</v>
      </c>
      <c r="E68" s="96">
        <v>90</v>
      </c>
      <c r="F68" s="96">
        <v>90</v>
      </c>
      <c r="G68" s="96">
        <v>90</v>
      </c>
      <c r="H68" s="96">
        <v>90</v>
      </c>
      <c r="I68" s="164">
        <f t="shared" si="15"/>
        <v>1</v>
      </c>
      <c r="J68" s="165">
        <f t="shared" si="16"/>
        <v>1</v>
      </c>
      <c r="K68" s="166">
        <f t="shared" si="17"/>
        <v>1</v>
      </c>
    </row>
    <row r="69" spans="1:11" ht="31.5" x14ac:dyDescent="0.25">
      <c r="A69" s="37" t="s">
        <v>160</v>
      </c>
      <c r="B69" s="21" t="s">
        <v>161</v>
      </c>
      <c r="C69" s="21" t="s">
        <v>149</v>
      </c>
      <c r="D69" s="96">
        <v>0</v>
      </c>
      <c r="E69" s="96">
        <v>0.42</v>
      </c>
      <c r="F69" s="96">
        <v>0.42</v>
      </c>
      <c r="G69" s="96">
        <v>0</v>
      </c>
      <c r="H69" s="96">
        <v>0</v>
      </c>
      <c r="I69" s="164">
        <v>0</v>
      </c>
      <c r="J69" s="165">
        <f t="shared" si="16"/>
        <v>0</v>
      </c>
      <c r="K69" s="166">
        <v>0</v>
      </c>
    </row>
    <row r="70" spans="1:11" ht="31.5" x14ac:dyDescent="0.25">
      <c r="A70" s="37" t="s">
        <v>162</v>
      </c>
      <c r="B70" s="21" t="s">
        <v>163</v>
      </c>
      <c r="C70" s="21" t="s">
        <v>149</v>
      </c>
      <c r="D70" s="96">
        <v>0</v>
      </c>
      <c r="E70" s="96">
        <v>0</v>
      </c>
      <c r="F70" s="96">
        <v>0</v>
      </c>
      <c r="G70" s="96">
        <v>0</v>
      </c>
      <c r="H70" s="96">
        <v>0</v>
      </c>
      <c r="I70" s="164">
        <v>0</v>
      </c>
      <c r="J70" s="165">
        <v>0</v>
      </c>
      <c r="K70" s="166">
        <v>0</v>
      </c>
    </row>
    <row r="71" spans="1:11" ht="31.5" x14ac:dyDescent="0.25">
      <c r="A71" s="37" t="s">
        <v>164</v>
      </c>
      <c r="B71" s="21" t="s">
        <v>165</v>
      </c>
      <c r="C71" s="21" t="s">
        <v>149</v>
      </c>
      <c r="D71" s="96">
        <v>33.451000000000001</v>
      </c>
      <c r="E71" s="96">
        <v>33.451000000000001</v>
      </c>
      <c r="F71" s="96">
        <v>33.451000000000001</v>
      </c>
      <c r="G71" s="96">
        <v>33.451000000000001</v>
      </c>
      <c r="H71" s="96">
        <v>33.451000000000001</v>
      </c>
      <c r="I71" s="164">
        <f t="shared" si="15"/>
        <v>1</v>
      </c>
      <c r="J71" s="165">
        <f t="shared" si="16"/>
        <v>1</v>
      </c>
      <c r="K71" s="166">
        <f t="shared" si="17"/>
        <v>1</v>
      </c>
    </row>
    <row r="72" spans="1:11" x14ac:dyDescent="0.25">
      <c r="A72" s="37">
        <v>46</v>
      </c>
      <c r="B72" s="21" t="s">
        <v>166</v>
      </c>
      <c r="C72" s="21" t="s">
        <v>149</v>
      </c>
      <c r="D72" s="96">
        <v>0.6</v>
      </c>
      <c r="E72" s="96">
        <v>1.65</v>
      </c>
      <c r="F72" s="96">
        <v>1.65</v>
      </c>
      <c r="G72" s="96">
        <v>0.3</v>
      </c>
      <c r="H72" s="96">
        <v>0.3</v>
      </c>
      <c r="I72" s="164">
        <f t="shared" si="15"/>
        <v>1</v>
      </c>
      <c r="J72" s="165">
        <f t="shared" si="16"/>
        <v>0.18181818181818182</v>
      </c>
      <c r="K72" s="166">
        <f t="shared" si="17"/>
        <v>0.5</v>
      </c>
    </row>
    <row r="73" spans="1:11" ht="31.5" x14ac:dyDescent="0.25">
      <c r="A73" s="37">
        <v>47</v>
      </c>
      <c r="B73" s="21" t="s">
        <v>167</v>
      </c>
      <c r="C73" s="21" t="s">
        <v>149</v>
      </c>
      <c r="D73" s="96">
        <v>0.6</v>
      </c>
      <c r="E73" s="96">
        <v>1.65</v>
      </c>
      <c r="F73" s="96">
        <v>1.65</v>
      </c>
      <c r="G73" s="96">
        <v>0.3</v>
      </c>
      <c r="H73" s="96">
        <v>0.3</v>
      </c>
      <c r="I73" s="164">
        <f t="shared" si="15"/>
        <v>1</v>
      </c>
      <c r="J73" s="165">
        <f t="shared" si="16"/>
        <v>0.18181818181818182</v>
      </c>
      <c r="K73" s="166">
        <f t="shared" si="17"/>
        <v>0.5</v>
      </c>
    </row>
    <row r="74" spans="1:11" ht="31.5" x14ac:dyDescent="0.25">
      <c r="A74" s="37">
        <v>48</v>
      </c>
      <c r="B74" s="21" t="s">
        <v>168</v>
      </c>
      <c r="C74" s="21" t="s">
        <v>149</v>
      </c>
      <c r="D74" s="96">
        <v>0</v>
      </c>
      <c r="E74" s="96">
        <v>0</v>
      </c>
      <c r="F74" s="96">
        <v>0</v>
      </c>
      <c r="G74" s="96">
        <v>0</v>
      </c>
      <c r="H74" s="96">
        <v>0</v>
      </c>
      <c r="I74" s="164">
        <v>0</v>
      </c>
      <c r="J74" s="165">
        <v>0</v>
      </c>
      <c r="K74" s="166">
        <v>0</v>
      </c>
    </row>
    <row r="75" spans="1:11" ht="78.75" x14ac:dyDescent="0.25">
      <c r="A75" s="37">
        <v>49</v>
      </c>
      <c r="B75" s="21" t="s">
        <v>169</v>
      </c>
      <c r="C75" s="21" t="s">
        <v>61</v>
      </c>
      <c r="D75" s="96">
        <v>80.5</v>
      </c>
      <c r="E75" s="96">
        <v>81</v>
      </c>
      <c r="F75" s="96">
        <v>81</v>
      </c>
      <c r="G75" s="96">
        <v>83</v>
      </c>
      <c r="H75" s="96">
        <v>83</v>
      </c>
      <c r="I75" s="164">
        <f t="shared" si="15"/>
        <v>1</v>
      </c>
      <c r="J75" s="165">
        <f t="shared" si="16"/>
        <v>1.0246913580246915</v>
      </c>
      <c r="K75" s="166">
        <f t="shared" si="17"/>
        <v>1.031055900621118</v>
      </c>
    </row>
    <row r="76" spans="1:11" ht="47.25" x14ac:dyDescent="0.25">
      <c r="A76" s="37">
        <v>50</v>
      </c>
      <c r="B76" s="21" t="s">
        <v>170</v>
      </c>
      <c r="C76" s="21" t="s">
        <v>149</v>
      </c>
      <c r="D76" s="169"/>
      <c r="E76" s="169"/>
      <c r="F76" s="169"/>
      <c r="G76" s="169"/>
      <c r="H76" s="169"/>
      <c r="I76" s="164">
        <v>0</v>
      </c>
      <c r="J76" s="165">
        <v>0</v>
      </c>
      <c r="K76" s="166">
        <v>0</v>
      </c>
    </row>
    <row r="77" spans="1:11" ht="47.25" x14ac:dyDescent="0.25">
      <c r="A77" s="325">
        <v>51</v>
      </c>
      <c r="B77" s="21" t="s">
        <v>171</v>
      </c>
      <c r="C77" s="21" t="s">
        <v>149</v>
      </c>
      <c r="D77" s="169">
        <v>406.3</v>
      </c>
      <c r="E77" s="169">
        <v>452.6</v>
      </c>
      <c r="F77" s="169">
        <v>452.6</v>
      </c>
      <c r="G77" s="169">
        <v>452.6</v>
      </c>
      <c r="H77" s="169">
        <v>460.66800000000001</v>
      </c>
      <c r="I77" s="164">
        <f t="shared" si="15"/>
        <v>1.0178258948298717</v>
      </c>
      <c r="J77" s="165">
        <f t="shared" si="16"/>
        <v>1.0178258948298717</v>
      </c>
      <c r="K77" s="166">
        <f t="shared" si="17"/>
        <v>1.1338124538518337</v>
      </c>
    </row>
    <row r="78" spans="1:11" ht="31.5" x14ac:dyDescent="0.25">
      <c r="A78" s="325"/>
      <c r="B78" s="21" t="s">
        <v>172</v>
      </c>
      <c r="C78" s="21" t="s">
        <v>149</v>
      </c>
      <c r="D78" s="169">
        <v>150.96</v>
      </c>
      <c r="E78" s="169">
        <v>151.71</v>
      </c>
      <c r="F78" s="169">
        <v>151.71</v>
      </c>
      <c r="G78" s="169">
        <v>151.71</v>
      </c>
      <c r="H78" s="169">
        <v>156.66</v>
      </c>
      <c r="I78" s="164">
        <f t="shared" si="15"/>
        <v>1.0326280403401225</v>
      </c>
      <c r="J78" s="165">
        <f t="shared" si="16"/>
        <v>1.0326280403401225</v>
      </c>
      <c r="K78" s="166">
        <f t="shared" si="17"/>
        <v>1.0377583465818758</v>
      </c>
    </row>
    <row r="79" spans="1:11" ht="47.25" x14ac:dyDescent="0.25">
      <c r="A79" s="325">
        <v>52</v>
      </c>
      <c r="B79" s="21" t="s">
        <v>173</v>
      </c>
      <c r="C79" s="21" t="s">
        <v>149</v>
      </c>
      <c r="D79" s="96">
        <v>632.4</v>
      </c>
      <c r="E79" s="96">
        <v>678.7</v>
      </c>
      <c r="F79" s="96">
        <v>678.7</v>
      </c>
      <c r="G79" s="96">
        <v>678.7</v>
      </c>
      <c r="H79" s="96">
        <v>686.76800000000003</v>
      </c>
      <c r="I79" s="164">
        <f t="shared" si="15"/>
        <v>1.0118874318550168</v>
      </c>
      <c r="J79" s="165">
        <f t="shared" si="16"/>
        <v>1.0118874318550168</v>
      </c>
      <c r="K79" s="165">
        <f t="shared" si="17"/>
        <v>1.0859709044908288</v>
      </c>
    </row>
    <row r="80" spans="1:11" x14ac:dyDescent="0.25">
      <c r="A80" s="325"/>
      <c r="B80" s="21" t="s">
        <v>174</v>
      </c>
      <c r="C80" s="21" t="s">
        <v>149</v>
      </c>
      <c r="D80" s="41">
        <v>0</v>
      </c>
      <c r="E80" s="41">
        <v>0</v>
      </c>
      <c r="F80" s="41">
        <v>0</v>
      </c>
      <c r="G80" s="41">
        <v>0</v>
      </c>
      <c r="H80" s="41">
        <v>0</v>
      </c>
      <c r="I80" s="164">
        <v>0</v>
      </c>
      <c r="J80" s="165">
        <v>0</v>
      </c>
      <c r="K80" s="165">
        <v>0</v>
      </c>
    </row>
    <row r="81" spans="1:11" x14ac:dyDescent="0.25">
      <c r="A81" s="325"/>
      <c r="B81" s="21" t="s">
        <v>175</v>
      </c>
      <c r="C81" s="21" t="s">
        <v>149</v>
      </c>
      <c r="D81" s="41">
        <v>226.1</v>
      </c>
      <c r="E81" s="41">
        <v>226.1</v>
      </c>
      <c r="F81" s="41">
        <v>226.1</v>
      </c>
      <c r="G81" s="41">
        <v>226.1</v>
      </c>
      <c r="H81" s="41">
        <v>226.1</v>
      </c>
      <c r="I81" s="164">
        <f t="shared" si="15"/>
        <v>1</v>
      </c>
      <c r="J81" s="165">
        <f t="shared" si="16"/>
        <v>1</v>
      </c>
      <c r="K81" s="165">
        <f t="shared" si="17"/>
        <v>1</v>
      </c>
    </row>
    <row r="82" spans="1:11" x14ac:dyDescent="0.25">
      <c r="A82" s="325"/>
      <c r="B82" s="21" t="s">
        <v>176</v>
      </c>
      <c r="C82" s="21" t="s">
        <v>149</v>
      </c>
      <c r="D82" s="41">
        <v>406.3</v>
      </c>
      <c r="E82" s="41">
        <v>452.6</v>
      </c>
      <c r="F82" s="41">
        <v>452.6</v>
      </c>
      <c r="G82" s="41">
        <v>452.6</v>
      </c>
      <c r="H82" s="41">
        <v>460.66800000000001</v>
      </c>
      <c r="I82" s="164">
        <f t="shared" si="15"/>
        <v>1.0178258948298717</v>
      </c>
      <c r="J82" s="165">
        <f t="shared" si="16"/>
        <v>1.0178258948298717</v>
      </c>
      <c r="K82" s="165">
        <f t="shared" si="17"/>
        <v>1.1338124538518337</v>
      </c>
    </row>
    <row r="83" spans="1:11" ht="132" customHeight="1" x14ac:dyDescent="0.25">
      <c r="A83" s="37">
        <v>53</v>
      </c>
      <c r="B83" s="21" t="s">
        <v>177</v>
      </c>
      <c r="C83" s="48" t="s">
        <v>61</v>
      </c>
      <c r="D83" s="96">
        <v>63</v>
      </c>
      <c r="E83" s="96">
        <v>62.3</v>
      </c>
      <c r="F83" s="96">
        <v>61</v>
      </c>
      <c r="G83" s="96">
        <v>60.6</v>
      </c>
      <c r="H83" s="96">
        <v>60.6</v>
      </c>
      <c r="I83" s="164">
        <f t="shared" si="15"/>
        <v>1</v>
      </c>
      <c r="J83" s="165">
        <f t="shared" si="16"/>
        <v>0.99344262295081964</v>
      </c>
      <c r="K83" s="165">
        <f t="shared" si="17"/>
        <v>0.96190476190476193</v>
      </c>
    </row>
    <row r="84" spans="1:11" ht="47.25" x14ac:dyDescent="0.25">
      <c r="A84" s="37">
        <v>54</v>
      </c>
      <c r="B84" s="21" t="s">
        <v>178</v>
      </c>
      <c r="C84" s="21" t="s">
        <v>149</v>
      </c>
      <c r="D84" s="96">
        <v>31.5</v>
      </c>
      <c r="E84" s="96">
        <v>15</v>
      </c>
      <c r="F84" s="96">
        <v>10.669</v>
      </c>
      <c r="G84" s="96">
        <v>15</v>
      </c>
      <c r="H84" s="96">
        <v>9.8529999999999998</v>
      </c>
      <c r="I84" s="164">
        <f t="shared" si="15"/>
        <v>0.6568666666666666</v>
      </c>
      <c r="J84" s="165">
        <f t="shared" si="16"/>
        <v>0.92351673071515594</v>
      </c>
      <c r="K84" s="165">
        <f t="shared" si="17"/>
        <v>0.31279365079365079</v>
      </c>
    </row>
    <row r="85" spans="1:11" ht="178.5" customHeight="1" x14ac:dyDescent="0.25">
      <c r="A85" s="37">
        <v>55</v>
      </c>
      <c r="B85" s="21" t="s">
        <v>179</v>
      </c>
      <c r="C85" s="48" t="s">
        <v>61</v>
      </c>
      <c r="D85" s="96">
        <v>0.25</v>
      </c>
      <c r="E85" s="96">
        <v>0.25</v>
      </c>
      <c r="F85" s="96">
        <v>0.25</v>
      </c>
      <c r="G85" s="96">
        <v>0</v>
      </c>
      <c r="H85" s="96">
        <v>0.24</v>
      </c>
      <c r="I85" s="164">
        <v>0</v>
      </c>
      <c r="J85" s="165">
        <f t="shared" si="16"/>
        <v>0.96</v>
      </c>
      <c r="K85" s="165">
        <f t="shared" si="17"/>
        <v>0.96</v>
      </c>
    </row>
    <row r="86" spans="1:11" ht="47.25" x14ac:dyDescent="0.25">
      <c r="A86" s="37">
        <v>56</v>
      </c>
      <c r="B86" s="21" t="s">
        <v>180</v>
      </c>
      <c r="C86" s="21" t="s">
        <v>181</v>
      </c>
      <c r="D86" s="96">
        <v>483</v>
      </c>
      <c r="E86" s="96">
        <v>518</v>
      </c>
      <c r="F86" s="96">
        <v>509</v>
      </c>
      <c r="G86" s="96">
        <v>593</v>
      </c>
      <c r="H86" s="96">
        <v>515</v>
      </c>
      <c r="I86" s="164">
        <f t="shared" si="15"/>
        <v>0.86846543001686338</v>
      </c>
      <c r="J86" s="165">
        <f t="shared" si="16"/>
        <v>1.0117878192534382</v>
      </c>
      <c r="K86" s="165">
        <f t="shared" si="17"/>
        <v>1.0662525879917184</v>
      </c>
    </row>
    <row r="87" spans="1:11" ht="47.25" x14ac:dyDescent="0.25">
      <c r="A87" s="37">
        <v>57</v>
      </c>
      <c r="B87" s="21" t="s">
        <v>182</v>
      </c>
      <c r="C87" s="21" t="s">
        <v>183</v>
      </c>
      <c r="D87" s="41">
        <v>24</v>
      </c>
      <c r="E87" s="41">
        <v>30</v>
      </c>
      <c r="F87" s="41">
        <v>45.2</v>
      </c>
      <c r="G87" s="41">
        <v>40</v>
      </c>
      <c r="H87" s="41">
        <v>45.8</v>
      </c>
      <c r="I87" s="164">
        <f t="shared" si="15"/>
        <v>1.145</v>
      </c>
      <c r="J87" s="165">
        <f t="shared" si="16"/>
        <v>1.0132743362831858</v>
      </c>
      <c r="K87" s="165">
        <f t="shared" si="17"/>
        <v>1.9083333333333332</v>
      </c>
    </row>
    <row r="88" spans="1:11" ht="15.75" customHeight="1" x14ac:dyDescent="0.25">
      <c r="A88" s="324" t="s">
        <v>184</v>
      </c>
      <c r="B88" s="324"/>
      <c r="C88" s="324"/>
      <c r="D88" s="324"/>
      <c r="E88" s="324"/>
      <c r="F88" s="324"/>
      <c r="G88" s="324"/>
      <c r="H88" s="324"/>
      <c r="I88" s="324"/>
      <c r="J88" s="324"/>
      <c r="K88" s="324"/>
    </row>
    <row r="89" spans="1:11" ht="31.5" x14ac:dyDescent="0.25">
      <c r="A89" s="37">
        <v>58</v>
      </c>
      <c r="B89" s="41" t="s">
        <v>185</v>
      </c>
      <c r="C89" s="41" t="s">
        <v>149</v>
      </c>
      <c r="D89" s="96">
        <v>8.5</v>
      </c>
      <c r="E89" s="96">
        <v>6.9</v>
      </c>
      <c r="F89" s="96">
        <v>2</v>
      </c>
      <c r="G89" s="96">
        <v>5.5</v>
      </c>
      <c r="H89" s="96">
        <v>1.8839999999999999</v>
      </c>
      <c r="I89" s="164">
        <f>H89/G89</f>
        <v>0.34254545454545454</v>
      </c>
      <c r="J89" s="165">
        <f>H89/F89</f>
        <v>0.94199999999999995</v>
      </c>
      <c r="K89" s="166">
        <f>H89/D89</f>
        <v>0.22164705882352939</v>
      </c>
    </row>
    <row r="90" spans="1:11" ht="31.5" x14ac:dyDescent="0.25">
      <c r="A90" s="37">
        <v>59</v>
      </c>
      <c r="B90" s="41" t="s">
        <v>186</v>
      </c>
      <c r="C90" s="41" t="s">
        <v>187</v>
      </c>
      <c r="D90" s="96">
        <v>2600</v>
      </c>
      <c r="E90" s="96">
        <v>3088</v>
      </c>
      <c r="F90" s="96">
        <v>3193</v>
      </c>
      <c r="G90" s="96">
        <v>3810</v>
      </c>
      <c r="H90" s="96">
        <v>3832</v>
      </c>
      <c r="I90" s="164">
        <f t="shared" ref="I90:I94" si="18">H90/G90</f>
        <v>1.005774278215223</v>
      </c>
      <c r="J90" s="165">
        <f t="shared" ref="J90:J94" si="19">H90/F90</f>
        <v>1.2001252740369559</v>
      </c>
      <c r="K90" s="166">
        <f t="shared" ref="K90:K94" si="20">H90/D90</f>
        <v>1.4738461538461538</v>
      </c>
    </row>
    <row r="91" spans="1:11" ht="47.25" x14ac:dyDescent="0.25">
      <c r="A91" s="37">
        <v>60</v>
      </c>
      <c r="B91" s="41" t="s">
        <v>188</v>
      </c>
      <c r="C91" s="41" t="s">
        <v>130</v>
      </c>
      <c r="D91" s="96">
        <v>1542500</v>
      </c>
      <c r="E91" s="96">
        <v>1602500</v>
      </c>
      <c r="F91" s="96">
        <v>1612500</v>
      </c>
      <c r="G91" s="96">
        <v>1702300</v>
      </c>
      <c r="H91" s="96">
        <v>1702400</v>
      </c>
      <c r="I91" s="164">
        <f t="shared" si="18"/>
        <v>1.0000587440521647</v>
      </c>
      <c r="J91" s="165">
        <f t="shared" si="19"/>
        <v>1.0557519379844962</v>
      </c>
      <c r="K91" s="166">
        <f t="shared" si="20"/>
        <v>1.1036628849270664</v>
      </c>
    </row>
    <row r="92" spans="1:11" ht="47.25" x14ac:dyDescent="0.25">
      <c r="A92" s="37">
        <v>61</v>
      </c>
      <c r="B92" s="41" t="s">
        <v>189</v>
      </c>
      <c r="C92" s="41" t="s">
        <v>187</v>
      </c>
      <c r="D92" s="96">
        <v>585</v>
      </c>
      <c r="E92" s="96">
        <v>39</v>
      </c>
      <c r="F92" s="96">
        <v>39</v>
      </c>
      <c r="G92" s="96">
        <v>155</v>
      </c>
      <c r="H92" s="96">
        <v>155</v>
      </c>
      <c r="I92" s="164">
        <f t="shared" si="18"/>
        <v>1</v>
      </c>
      <c r="J92" s="165">
        <f t="shared" si="19"/>
        <v>3.9743589743589745</v>
      </c>
      <c r="K92" s="166">
        <f t="shared" si="20"/>
        <v>0.26495726495726496</v>
      </c>
    </row>
    <row r="93" spans="1:11" ht="47.25" x14ac:dyDescent="0.25">
      <c r="A93" s="37">
        <v>62</v>
      </c>
      <c r="B93" s="41" t="s">
        <v>190</v>
      </c>
      <c r="C93" s="41" t="s">
        <v>94</v>
      </c>
      <c r="D93" s="96">
        <v>2</v>
      </c>
      <c r="E93" s="96">
        <v>1</v>
      </c>
      <c r="F93" s="96">
        <v>1</v>
      </c>
      <c r="G93" s="96">
        <v>2</v>
      </c>
      <c r="H93" s="96">
        <v>2</v>
      </c>
      <c r="I93" s="164">
        <f t="shared" si="18"/>
        <v>1</v>
      </c>
      <c r="J93" s="165">
        <f t="shared" si="19"/>
        <v>2</v>
      </c>
      <c r="K93" s="166">
        <f t="shared" si="20"/>
        <v>1</v>
      </c>
    </row>
    <row r="94" spans="1:11" ht="78.75" x14ac:dyDescent="0.25">
      <c r="A94" s="37">
        <v>63</v>
      </c>
      <c r="B94" s="41" t="s">
        <v>191</v>
      </c>
      <c r="C94" s="41" t="s">
        <v>149</v>
      </c>
      <c r="D94" s="96">
        <v>11.881</v>
      </c>
      <c r="E94" s="96">
        <v>10.855</v>
      </c>
      <c r="F94" s="96">
        <v>8.6690000000000005</v>
      </c>
      <c r="G94" s="96">
        <v>11.7</v>
      </c>
      <c r="H94" s="96">
        <v>7.9690000000000003</v>
      </c>
      <c r="I94" s="164">
        <f t="shared" si="18"/>
        <v>0.68111111111111122</v>
      </c>
      <c r="J94" s="165">
        <f t="shared" si="19"/>
        <v>0.91925250893990074</v>
      </c>
      <c r="K94" s="166">
        <f t="shared" si="20"/>
        <v>0.67073478663412167</v>
      </c>
    </row>
    <row r="95" spans="1:11" ht="15.75" customHeight="1" x14ac:dyDescent="0.25">
      <c r="A95" s="324" t="s">
        <v>192</v>
      </c>
      <c r="B95" s="324"/>
      <c r="C95" s="324"/>
      <c r="D95" s="324"/>
      <c r="E95" s="324"/>
      <c r="F95" s="324"/>
      <c r="G95" s="324"/>
      <c r="H95" s="324"/>
      <c r="I95" s="324"/>
      <c r="J95" s="324"/>
      <c r="K95" s="324"/>
    </row>
    <row r="96" spans="1:11" ht="63" x14ac:dyDescent="0.25">
      <c r="A96" s="37">
        <v>64</v>
      </c>
      <c r="B96" s="41" t="s">
        <v>193</v>
      </c>
      <c r="C96" s="41" t="s">
        <v>194</v>
      </c>
      <c r="D96" s="96">
        <v>1436.9</v>
      </c>
      <c r="E96" s="96">
        <v>1348.6</v>
      </c>
      <c r="F96" s="96">
        <v>1408.7</v>
      </c>
      <c r="G96" s="96">
        <v>1731.4</v>
      </c>
      <c r="H96" s="96">
        <v>1746.3</v>
      </c>
      <c r="I96" s="50">
        <f>H96/G96</f>
        <v>1.0086057525701744</v>
      </c>
      <c r="J96" s="51">
        <f>H96/F96</f>
        <v>1.2396535813161069</v>
      </c>
      <c r="K96" s="52">
        <f>H96/D96</f>
        <v>1.2153246572482426</v>
      </c>
    </row>
    <row r="97" spans="1:11" ht="31.5" x14ac:dyDescent="0.25">
      <c r="A97" s="325">
        <v>65</v>
      </c>
      <c r="B97" s="41" t="s">
        <v>195</v>
      </c>
      <c r="C97" s="41" t="s">
        <v>194</v>
      </c>
      <c r="D97" s="41">
        <v>1161.3</v>
      </c>
      <c r="E97" s="41">
        <v>1055.2</v>
      </c>
      <c r="F97" s="41">
        <v>1266.9970000000001</v>
      </c>
      <c r="G97" s="41">
        <v>1310.4000000000001</v>
      </c>
      <c r="H97" s="41">
        <v>1600.1</v>
      </c>
      <c r="I97" s="163">
        <f t="shared" ref="I97:I115" si="21">H97/G97</f>
        <v>1.2210775335775335</v>
      </c>
      <c r="J97" s="51">
        <f t="shared" ref="J97:J115" si="22">H97/F97</f>
        <v>1.262907489125862</v>
      </c>
      <c r="K97" s="52">
        <f t="shared" ref="K97:K115" si="23">H97/D97</f>
        <v>1.3778524067854989</v>
      </c>
    </row>
    <row r="98" spans="1:11" x14ac:dyDescent="0.25">
      <c r="A98" s="325"/>
      <c r="B98" s="41" t="s">
        <v>196</v>
      </c>
      <c r="C98" s="41" t="s">
        <v>194</v>
      </c>
      <c r="D98" s="41">
        <v>1094.4000000000001</v>
      </c>
      <c r="E98" s="41">
        <v>990.8</v>
      </c>
      <c r="F98" s="41">
        <v>1189.6679999999999</v>
      </c>
      <c r="G98" s="41">
        <v>1150.7</v>
      </c>
      <c r="H98" s="41">
        <v>1471.9</v>
      </c>
      <c r="I98" s="163">
        <f t="shared" si="21"/>
        <v>1.2791344399061442</v>
      </c>
      <c r="J98" s="51">
        <f t="shared" si="22"/>
        <v>1.2372359347313706</v>
      </c>
      <c r="K98" s="52">
        <f t="shared" si="23"/>
        <v>1.3449378654970761</v>
      </c>
    </row>
    <row r="99" spans="1:11" x14ac:dyDescent="0.25">
      <c r="A99" s="37">
        <v>66</v>
      </c>
      <c r="B99" s="41" t="s">
        <v>197</v>
      </c>
      <c r="C99" s="41" t="s">
        <v>194</v>
      </c>
      <c r="D99" s="41">
        <v>5.7</v>
      </c>
      <c r="E99" s="41">
        <v>5.8</v>
      </c>
      <c r="F99" s="41">
        <v>5.5</v>
      </c>
      <c r="G99" s="41">
        <v>5.7</v>
      </c>
      <c r="H99" s="41">
        <v>5.7</v>
      </c>
      <c r="I99" s="163">
        <f t="shared" si="21"/>
        <v>1</v>
      </c>
      <c r="J99" s="51">
        <f t="shared" si="22"/>
        <v>1.0363636363636364</v>
      </c>
      <c r="K99" s="52">
        <f t="shared" si="23"/>
        <v>1</v>
      </c>
    </row>
    <row r="100" spans="1:11" ht="31.5" x14ac:dyDescent="0.25">
      <c r="A100" s="325">
        <v>67</v>
      </c>
      <c r="B100" s="41" t="s">
        <v>198</v>
      </c>
      <c r="C100" s="41" t="s">
        <v>194</v>
      </c>
      <c r="D100" s="41">
        <v>270</v>
      </c>
      <c r="E100" s="41">
        <v>287.60000000000002</v>
      </c>
      <c r="F100" s="41">
        <v>136.167</v>
      </c>
      <c r="G100" s="41">
        <v>415.5</v>
      </c>
      <c r="H100" s="41">
        <v>140.5</v>
      </c>
      <c r="I100" s="163">
        <f t="shared" si="21"/>
        <v>0.33814681107099881</v>
      </c>
      <c r="J100" s="51">
        <f t="shared" si="22"/>
        <v>1.0318212195318983</v>
      </c>
      <c r="K100" s="52">
        <f t="shared" si="23"/>
        <v>0.52037037037037037</v>
      </c>
    </row>
    <row r="101" spans="1:11" x14ac:dyDescent="0.25">
      <c r="A101" s="325"/>
      <c r="B101" s="41" t="s">
        <v>196</v>
      </c>
      <c r="C101" s="41" t="s">
        <v>194</v>
      </c>
      <c r="D101" s="41">
        <v>269.10000000000002</v>
      </c>
      <c r="E101" s="41">
        <v>286.8</v>
      </c>
      <c r="F101" s="41">
        <v>135.76</v>
      </c>
      <c r="G101" s="41">
        <v>414.5</v>
      </c>
      <c r="H101" s="41">
        <v>139.9</v>
      </c>
      <c r="I101" s="163">
        <f t="shared" si="21"/>
        <v>0.33751507840772016</v>
      </c>
      <c r="J101" s="51">
        <f t="shared" si="22"/>
        <v>1.0304949911608723</v>
      </c>
      <c r="K101" s="52">
        <f t="shared" si="23"/>
        <v>0.51988108509847641</v>
      </c>
    </row>
    <row r="102" spans="1:11" ht="47.25" x14ac:dyDescent="0.25">
      <c r="A102" s="37">
        <v>68</v>
      </c>
      <c r="B102" s="41" t="s">
        <v>199</v>
      </c>
      <c r="C102" s="41" t="s">
        <v>194</v>
      </c>
      <c r="D102" s="96">
        <v>4542.5</v>
      </c>
      <c r="E102" s="96">
        <v>5107.7</v>
      </c>
      <c r="F102" s="96">
        <v>6004.8</v>
      </c>
      <c r="G102" s="96">
        <v>4828.2</v>
      </c>
      <c r="H102" s="96">
        <v>6785.2</v>
      </c>
      <c r="I102" s="50">
        <f t="shared" si="21"/>
        <v>1.4053270369910111</v>
      </c>
      <c r="J102" s="51">
        <f t="shared" si="22"/>
        <v>1.1299626965094591</v>
      </c>
      <c r="K102" s="52">
        <f t="shared" si="23"/>
        <v>1.4937149146945514</v>
      </c>
    </row>
    <row r="103" spans="1:11" ht="31.5" x14ac:dyDescent="0.25">
      <c r="A103" s="37">
        <v>69</v>
      </c>
      <c r="B103" s="41" t="s">
        <v>200</v>
      </c>
      <c r="C103" s="41" t="s">
        <v>70</v>
      </c>
      <c r="D103" s="96">
        <v>10296</v>
      </c>
      <c r="E103" s="96">
        <v>10254</v>
      </c>
      <c r="F103" s="96">
        <v>9785</v>
      </c>
      <c r="G103" s="96">
        <v>10296</v>
      </c>
      <c r="H103" s="96">
        <v>9762</v>
      </c>
      <c r="I103" s="50">
        <f t="shared" si="21"/>
        <v>0.94813519813519809</v>
      </c>
      <c r="J103" s="51">
        <f t="shared" si="22"/>
        <v>0.99764946346448646</v>
      </c>
      <c r="K103" s="52">
        <f t="shared" si="23"/>
        <v>0.94813519813519809</v>
      </c>
    </row>
    <row r="104" spans="1:11" ht="31.5" x14ac:dyDescent="0.25">
      <c r="A104" s="37">
        <v>70</v>
      </c>
      <c r="B104" s="41" t="s">
        <v>201</v>
      </c>
      <c r="C104" s="41" t="s">
        <v>36</v>
      </c>
      <c r="D104" s="96">
        <v>17.239999999999998</v>
      </c>
      <c r="E104" s="96">
        <v>16.82</v>
      </c>
      <c r="F104" s="96">
        <v>15.4</v>
      </c>
      <c r="G104" s="96">
        <v>17.350000000000001</v>
      </c>
      <c r="H104" s="96">
        <v>17.324000000000002</v>
      </c>
      <c r="I104" s="50">
        <f t="shared" si="21"/>
        <v>0.99850144092219018</v>
      </c>
      <c r="J104" s="51">
        <f t="shared" si="22"/>
        <v>1.1249350649350651</v>
      </c>
      <c r="K104" s="52">
        <f t="shared" si="23"/>
        <v>1.0048723897911835</v>
      </c>
    </row>
    <row r="105" spans="1:11" x14ac:dyDescent="0.25">
      <c r="A105" s="37">
        <v>71</v>
      </c>
      <c r="B105" s="41" t="s">
        <v>202</v>
      </c>
      <c r="C105" s="41" t="s">
        <v>194</v>
      </c>
      <c r="D105" s="96">
        <v>3376.1</v>
      </c>
      <c r="E105" s="96">
        <v>3744.34</v>
      </c>
      <c r="F105" s="170">
        <v>4248.8</v>
      </c>
      <c r="G105" s="96">
        <v>4367.3</v>
      </c>
      <c r="H105" s="96">
        <v>4802.6000000000004</v>
      </c>
      <c r="I105" s="50">
        <f t="shared" si="21"/>
        <v>1.0996725665743137</v>
      </c>
      <c r="J105" s="51">
        <f t="shared" si="22"/>
        <v>1.13034268499341</v>
      </c>
      <c r="K105" s="52">
        <f t="shared" si="23"/>
        <v>1.4225289535262582</v>
      </c>
    </row>
    <row r="106" spans="1:11" ht="31.5" x14ac:dyDescent="0.25">
      <c r="A106" s="37">
        <v>72</v>
      </c>
      <c r="B106" s="41" t="s">
        <v>203</v>
      </c>
      <c r="C106" s="41" t="s">
        <v>194</v>
      </c>
      <c r="D106" s="96">
        <v>189.5</v>
      </c>
      <c r="E106" s="96">
        <v>207.11</v>
      </c>
      <c r="F106" s="170">
        <v>230</v>
      </c>
      <c r="G106" s="96">
        <v>249.2</v>
      </c>
      <c r="H106" s="170">
        <v>244.8</v>
      </c>
      <c r="I106" s="50">
        <f t="shared" si="21"/>
        <v>0.98234349919743191</v>
      </c>
      <c r="J106" s="51">
        <f t="shared" si="22"/>
        <v>1.0643478260869565</v>
      </c>
      <c r="K106" s="52">
        <f t="shared" si="23"/>
        <v>1.2918205804749341</v>
      </c>
    </row>
    <row r="107" spans="1:11" ht="31.5" x14ac:dyDescent="0.25">
      <c r="A107" s="37">
        <v>73</v>
      </c>
      <c r="B107" s="41" t="s">
        <v>204</v>
      </c>
      <c r="C107" s="41" t="s">
        <v>194</v>
      </c>
      <c r="D107" s="96">
        <v>3722.8680000000004</v>
      </c>
      <c r="E107" s="96">
        <v>4331.99</v>
      </c>
      <c r="F107" s="170">
        <v>4669.3</v>
      </c>
      <c r="G107" s="170">
        <v>1904.3</v>
      </c>
      <c r="H107" s="170">
        <v>5142.2</v>
      </c>
      <c r="I107" s="50">
        <f t="shared" si="21"/>
        <v>2.7003098251325945</v>
      </c>
      <c r="J107" s="51">
        <f t="shared" si="22"/>
        <v>1.1012785642387508</v>
      </c>
      <c r="K107" s="52">
        <f t="shared" si="23"/>
        <v>1.3812469311294409</v>
      </c>
    </row>
    <row r="108" spans="1:11" ht="63" x14ac:dyDescent="0.25">
      <c r="A108" s="37">
        <v>74</v>
      </c>
      <c r="B108" s="169" t="s">
        <v>205</v>
      </c>
      <c r="C108" s="169" t="s">
        <v>61</v>
      </c>
      <c r="D108" s="96">
        <v>55.6</v>
      </c>
      <c r="E108" s="96">
        <v>55.6</v>
      </c>
      <c r="F108" s="96">
        <v>55.6</v>
      </c>
      <c r="G108" s="96">
        <v>55.6</v>
      </c>
      <c r="H108" s="96">
        <v>55.6</v>
      </c>
      <c r="I108" s="50">
        <f t="shared" si="21"/>
        <v>1</v>
      </c>
      <c r="J108" s="51">
        <f t="shared" si="22"/>
        <v>1</v>
      </c>
      <c r="K108" s="52">
        <f t="shared" si="23"/>
        <v>1</v>
      </c>
    </row>
    <row r="109" spans="1:11" ht="63" x14ac:dyDescent="0.25">
      <c r="A109" s="37">
        <v>75</v>
      </c>
      <c r="B109" s="41" t="s">
        <v>206</v>
      </c>
      <c r="C109" s="41" t="s">
        <v>194</v>
      </c>
      <c r="D109" s="96">
        <v>27.09</v>
      </c>
      <c r="E109" s="96">
        <v>29.4</v>
      </c>
      <c r="F109" s="96">
        <v>32.700000000000003</v>
      </c>
      <c r="G109" s="96">
        <v>16.501000000000001</v>
      </c>
      <c r="H109" s="96">
        <v>36.5</v>
      </c>
      <c r="I109" s="50">
        <f t="shared" si="21"/>
        <v>2.2119871522938004</v>
      </c>
      <c r="J109" s="51">
        <f t="shared" si="22"/>
        <v>1.1162079510703362</v>
      </c>
      <c r="K109" s="52">
        <f t="shared" si="23"/>
        <v>1.3473606496862311</v>
      </c>
    </row>
    <row r="110" spans="1:11" ht="47.25" x14ac:dyDescent="0.25">
      <c r="A110" s="37">
        <v>76</v>
      </c>
      <c r="B110" s="41" t="s">
        <v>207</v>
      </c>
      <c r="C110" s="41" t="s">
        <v>36</v>
      </c>
      <c r="D110" s="96">
        <v>5.5</v>
      </c>
      <c r="E110" s="96">
        <v>7</v>
      </c>
      <c r="F110" s="96">
        <v>10.7</v>
      </c>
      <c r="G110" s="96">
        <v>7.1</v>
      </c>
      <c r="H110" s="96">
        <v>10.8</v>
      </c>
      <c r="I110" s="50">
        <f t="shared" si="21"/>
        <v>1.5211267605633805</v>
      </c>
      <c r="J110" s="51">
        <f t="shared" si="22"/>
        <v>1.0093457943925235</v>
      </c>
      <c r="K110" s="52">
        <f t="shared" si="23"/>
        <v>1.9636363636363638</v>
      </c>
    </row>
    <row r="111" spans="1:11" ht="31.5" x14ac:dyDescent="0.25">
      <c r="A111" s="37">
        <v>77</v>
      </c>
      <c r="B111" s="41" t="s">
        <v>208</v>
      </c>
      <c r="C111" s="41" t="s">
        <v>70</v>
      </c>
      <c r="D111" s="96">
        <v>5</v>
      </c>
      <c r="E111" s="96">
        <v>15</v>
      </c>
      <c r="F111" s="96">
        <v>23</v>
      </c>
      <c r="G111" s="96">
        <v>6</v>
      </c>
      <c r="H111" s="96">
        <v>24</v>
      </c>
      <c r="I111" s="50">
        <f t="shared" si="21"/>
        <v>4</v>
      </c>
      <c r="J111" s="51">
        <f t="shared" si="22"/>
        <v>1.0434782608695652</v>
      </c>
      <c r="K111" s="52">
        <f t="shared" si="23"/>
        <v>4.8</v>
      </c>
    </row>
    <row r="112" spans="1:11" ht="47.25" x14ac:dyDescent="0.25">
      <c r="A112" s="37">
        <v>78</v>
      </c>
      <c r="B112" s="41" t="s">
        <v>209</v>
      </c>
      <c r="C112" s="41" t="s">
        <v>194</v>
      </c>
      <c r="D112" s="96">
        <v>70.5</v>
      </c>
      <c r="E112" s="96">
        <v>68.8</v>
      </c>
      <c r="F112" s="96">
        <v>72.599999999999994</v>
      </c>
      <c r="G112" s="96">
        <v>82</v>
      </c>
      <c r="H112" s="96">
        <v>74.599999999999994</v>
      </c>
      <c r="I112" s="50">
        <f t="shared" si="21"/>
        <v>0.90975609756097553</v>
      </c>
      <c r="J112" s="51">
        <f t="shared" si="22"/>
        <v>1.0275482093663912</v>
      </c>
      <c r="K112" s="52">
        <f t="shared" si="23"/>
        <v>1.0581560283687943</v>
      </c>
    </row>
    <row r="113" spans="1:11" ht="31.5" x14ac:dyDescent="0.25">
      <c r="A113" s="37">
        <v>79</v>
      </c>
      <c r="B113" s="41" t="s">
        <v>210</v>
      </c>
      <c r="C113" s="41" t="s">
        <v>211</v>
      </c>
      <c r="D113" s="96">
        <v>74400</v>
      </c>
      <c r="E113" s="96">
        <v>57300</v>
      </c>
      <c r="F113" s="96">
        <v>53978</v>
      </c>
      <c r="G113" s="96">
        <v>78000</v>
      </c>
      <c r="H113" s="96">
        <v>46846</v>
      </c>
      <c r="I113" s="50">
        <f t="shared" si="21"/>
        <v>0.6005897435897436</v>
      </c>
      <c r="J113" s="51">
        <f t="shared" si="22"/>
        <v>0.86787209603912707</v>
      </c>
      <c r="K113" s="52">
        <f t="shared" si="23"/>
        <v>0.62965053763440859</v>
      </c>
    </row>
    <row r="114" spans="1:11" ht="47.25" x14ac:dyDescent="0.25">
      <c r="A114" s="37">
        <v>80</v>
      </c>
      <c r="B114" s="41" t="s">
        <v>212</v>
      </c>
      <c r="C114" s="41" t="s">
        <v>194</v>
      </c>
      <c r="D114" s="96">
        <v>96.2</v>
      </c>
      <c r="E114" s="96">
        <v>105.3</v>
      </c>
      <c r="F114" s="96">
        <v>13.2</v>
      </c>
      <c r="G114" s="96">
        <v>126.3</v>
      </c>
      <c r="H114" s="96">
        <v>15.3</v>
      </c>
      <c r="I114" s="50">
        <f t="shared" si="21"/>
        <v>0.12114014251781474</v>
      </c>
      <c r="J114" s="51">
        <f t="shared" si="22"/>
        <v>1.1590909090909092</v>
      </c>
      <c r="K114" s="52">
        <f t="shared" si="23"/>
        <v>0.15904365904365905</v>
      </c>
    </row>
    <row r="115" spans="1:11" ht="78.75" x14ac:dyDescent="0.25">
      <c r="A115" s="37">
        <v>81</v>
      </c>
      <c r="B115" s="41" t="s">
        <v>213</v>
      </c>
      <c r="C115" s="41" t="s">
        <v>194</v>
      </c>
      <c r="D115" s="96">
        <v>221</v>
      </c>
      <c r="E115" s="96">
        <v>272.60000000000002</v>
      </c>
      <c r="F115" s="96">
        <v>257.3</v>
      </c>
      <c r="G115" s="96">
        <v>323.60000000000002</v>
      </c>
      <c r="H115" s="96">
        <v>242.4</v>
      </c>
      <c r="I115" s="50">
        <f t="shared" si="21"/>
        <v>0.74907292954264526</v>
      </c>
      <c r="J115" s="51">
        <f t="shared" si="22"/>
        <v>0.94209094442285268</v>
      </c>
      <c r="K115" s="52">
        <f t="shared" si="23"/>
        <v>1.0968325791855205</v>
      </c>
    </row>
    <row r="116" spans="1:11" ht="15.75" customHeight="1" x14ac:dyDescent="0.25">
      <c r="A116" s="324" t="s">
        <v>214</v>
      </c>
      <c r="B116" s="324"/>
      <c r="C116" s="324"/>
      <c r="D116" s="324"/>
      <c r="E116" s="324"/>
      <c r="F116" s="324"/>
      <c r="G116" s="324"/>
      <c r="H116" s="324"/>
      <c r="I116" s="324"/>
      <c r="J116" s="324"/>
      <c r="K116" s="324"/>
    </row>
    <row r="117" spans="1:11" ht="47.25" x14ac:dyDescent="0.25">
      <c r="A117" s="37">
        <v>82</v>
      </c>
      <c r="B117" s="169" t="s">
        <v>215</v>
      </c>
      <c r="C117" s="41" t="s">
        <v>144</v>
      </c>
      <c r="D117" s="156">
        <v>626.5</v>
      </c>
      <c r="E117" s="156">
        <v>451.4</v>
      </c>
      <c r="F117" s="16">
        <v>511.4</v>
      </c>
      <c r="G117" s="156">
        <v>726.6</v>
      </c>
      <c r="H117" s="156">
        <v>462.4</v>
      </c>
      <c r="I117" s="50">
        <f>H117/G117</f>
        <v>0.63638865951004675</v>
      </c>
      <c r="J117" s="50">
        <f>H117/F117</f>
        <v>0.9041845913179507</v>
      </c>
      <c r="K117" s="50">
        <f>H117/D117</f>
        <v>0.73806863527533917</v>
      </c>
    </row>
    <row r="118" spans="1:11" ht="63" x14ac:dyDescent="0.25">
      <c r="A118" s="37">
        <v>83</v>
      </c>
      <c r="B118" s="169" t="s">
        <v>216</v>
      </c>
      <c r="C118" s="41" t="s">
        <v>217</v>
      </c>
      <c r="D118" s="156">
        <v>120.7</v>
      </c>
      <c r="E118" s="156">
        <v>72.95</v>
      </c>
      <c r="F118" s="16">
        <v>218.5</v>
      </c>
      <c r="G118" s="156">
        <v>15.3</v>
      </c>
      <c r="H118" s="156">
        <v>62.8</v>
      </c>
      <c r="I118" s="50">
        <f>H118/G118</f>
        <v>4.1045751633986924</v>
      </c>
      <c r="J118" s="50">
        <f>H118/F118</f>
        <v>0.28741418764302057</v>
      </c>
      <c r="K118" s="50">
        <f>H118/D118</f>
        <v>0.52029826014913005</v>
      </c>
    </row>
    <row r="119" spans="1:11" ht="31.5" x14ac:dyDescent="0.25">
      <c r="A119" s="37">
        <v>84</v>
      </c>
      <c r="B119" s="41" t="s">
        <v>218</v>
      </c>
      <c r="C119" s="41" t="s">
        <v>217</v>
      </c>
      <c r="D119" s="153">
        <v>1.0500000000000001E-2</v>
      </c>
      <c r="E119" s="153">
        <v>7.6E-3</v>
      </c>
      <c r="F119" s="16">
        <v>8.6E-3</v>
      </c>
      <c r="G119" s="153">
        <v>1.21E-2</v>
      </c>
      <c r="H119" s="153">
        <v>7.7999999999999996E-3</v>
      </c>
      <c r="I119" s="50">
        <f>H119/G119</f>
        <v>0.64462809917355368</v>
      </c>
      <c r="J119" s="50">
        <f>H119/F119</f>
        <v>0.90697674418604646</v>
      </c>
      <c r="K119" s="50">
        <f>H119/D119</f>
        <v>0.74285714285714277</v>
      </c>
    </row>
    <row r="120" spans="1:11" ht="15.75" customHeight="1" x14ac:dyDescent="0.25">
      <c r="A120" s="324" t="s">
        <v>219</v>
      </c>
      <c r="B120" s="324"/>
      <c r="C120" s="324"/>
      <c r="D120" s="324"/>
      <c r="E120" s="324"/>
      <c r="F120" s="324"/>
      <c r="G120" s="324"/>
      <c r="H120" s="324"/>
      <c r="I120" s="324"/>
      <c r="J120" s="324"/>
      <c r="K120" s="324"/>
    </row>
    <row r="121" spans="1:11" ht="31.5" x14ac:dyDescent="0.25">
      <c r="A121" s="37">
        <v>85</v>
      </c>
      <c r="B121" s="41" t="s">
        <v>220</v>
      </c>
      <c r="C121" s="41" t="s">
        <v>70</v>
      </c>
      <c r="D121" s="171">
        <v>2413</v>
      </c>
      <c r="E121" s="171">
        <v>2165</v>
      </c>
      <c r="F121" s="171">
        <v>2225</v>
      </c>
      <c r="G121" s="171">
        <v>2192</v>
      </c>
      <c r="H121" s="171">
        <v>2267</v>
      </c>
      <c r="I121" s="163">
        <f>H121/G121</f>
        <v>1.0342153284671534</v>
      </c>
      <c r="J121" s="163">
        <f>H121/F121</f>
        <v>1.0188764044943821</v>
      </c>
      <c r="K121" s="163">
        <f>H121/D121</f>
        <v>0.93949440530460004</v>
      </c>
    </row>
    <row r="122" spans="1:11" ht="31.5" x14ac:dyDescent="0.25">
      <c r="A122" s="37">
        <v>86</v>
      </c>
      <c r="B122" s="41" t="s">
        <v>221</v>
      </c>
      <c r="C122" s="41" t="s">
        <v>73</v>
      </c>
      <c r="D122" s="171">
        <v>4728</v>
      </c>
      <c r="E122" s="171">
        <v>4634</v>
      </c>
      <c r="F122" s="171">
        <v>4393</v>
      </c>
      <c r="G122" s="171">
        <v>4327</v>
      </c>
      <c r="H122" s="171">
        <v>4469</v>
      </c>
      <c r="I122" s="163">
        <f>H122/G122</f>
        <v>1.0328171943609892</v>
      </c>
      <c r="J122" s="163">
        <f>H122/F122</f>
        <v>1.017300250398361</v>
      </c>
      <c r="K122" s="163">
        <f>H122/D122</f>
        <v>0.94521996615905246</v>
      </c>
    </row>
    <row r="123" spans="1:11" ht="126" x14ac:dyDescent="0.25">
      <c r="A123" s="37">
        <v>87</v>
      </c>
      <c r="B123" s="41" t="s">
        <v>222</v>
      </c>
      <c r="C123" s="41" t="s">
        <v>223</v>
      </c>
      <c r="D123" s="156">
        <v>1853.6</v>
      </c>
      <c r="E123" s="156">
        <v>2048.6</v>
      </c>
      <c r="F123" s="156">
        <v>158.1</v>
      </c>
      <c r="G123" s="156">
        <v>2088</v>
      </c>
      <c r="H123" s="156">
        <v>2577.9</v>
      </c>
      <c r="I123" s="50">
        <f>H123/G123</f>
        <v>1.2346264367816093</v>
      </c>
      <c r="J123" s="50" t="s">
        <v>512</v>
      </c>
      <c r="K123" s="50">
        <f>H123/D123</f>
        <v>1.3907531290461805</v>
      </c>
    </row>
    <row r="124" spans="1:11" ht="15.75" customHeight="1" x14ac:dyDescent="0.25">
      <c r="A124" s="324" t="s">
        <v>224</v>
      </c>
      <c r="B124" s="324"/>
      <c r="C124" s="324"/>
      <c r="D124" s="324"/>
      <c r="E124" s="324"/>
      <c r="F124" s="324"/>
      <c r="G124" s="324"/>
      <c r="H124" s="324"/>
      <c r="I124" s="324"/>
      <c r="J124" s="324"/>
      <c r="K124" s="324"/>
    </row>
    <row r="125" spans="1:11" ht="64.5" customHeight="1" x14ac:dyDescent="0.25">
      <c r="A125" s="37">
        <v>88</v>
      </c>
      <c r="B125" s="41" t="s">
        <v>225</v>
      </c>
      <c r="C125" s="41" t="s">
        <v>61</v>
      </c>
      <c r="D125" s="153">
        <v>55</v>
      </c>
      <c r="E125" s="153">
        <v>68</v>
      </c>
      <c r="F125" s="153">
        <v>74</v>
      </c>
      <c r="G125" s="153">
        <v>70</v>
      </c>
      <c r="H125" s="153">
        <v>100</v>
      </c>
      <c r="I125" s="164">
        <f>H125/G125</f>
        <v>1.4285714285714286</v>
      </c>
      <c r="J125" s="164">
        <f>H125/F125</f>
        <v>1.3513513513513513</v>
      </c>
      <c r="K125" s="164">
        <f>H125/D125</f>
        <v>1.8181818181818181</v>
      </c>
    </row>
    <row r="126" spans="1:11" ht="141.75" x14ac:dyDescent="0.25">
      <c r="A126" s="37">
        <v>89</v>
      </c>
      <c r="B126" s="41" t="s">
        <v>226</v>
      </c>
      <c r="C126" s="41" t="s">
        <v>61</v>
      </c>
      <c r="D126" s="153">
        <v>0</v>
      </c>
      <c r="E126" s="153">
        <v>21.2</v>
      </c>
      <c r="F126" s="153">
        <v>37.1</v>
      </c>
      <c r="G126" s="153">
        <v>90</v>
      </c>
      <c r="H126" s="153">
        <v>90</v>
      </c>
      <c r="I126" s="164">
        <f t="shared" ref="I126:I131" si="24">H126/G126</f>
        <v>1</v>
      </c>
      <c r="J126" s="164">
        <f t="shared" ref="J126:J130" si="25">H126/F126</f>
        <v>2.4258760107816713</v>
      </c>
      <c r="K126" s="164" t="e">
        <f t="shared" ref="K126:K130" si="26">H126/D126</f>
        <v>#DIV/0!</v>
      </c>
    </row>
    <row r="127" spans="1:11" ht="63" x14ac:dyDescent="0.25">
      <c r="A127" s="37">
        <v>90</v>
      </c>
      <c r="B127" s="41" t="s">
        <v>227</v>
      </c>
      <c r="C127" s="41" t="s">
        <v>61</v>
      </c>
      <c r="D127" s="153">
        <v>0</v>
      </c>
      <c r="E127" s="153">
        <v>0</v>
      </c>
      <c r="F127" s="153">
        <v>69.2</v>
      </c>
      <c r="G127" s="153">
        <v>62</v>
      </c>
      <c r="H127" s="153">
        <v>100</v>
      </c>
      <c r="I127" s="164">
        <f t="shared" si="24"/>
        <v>1.6129032258064515</v>
      </c>
      <c r="J127" s="164">
        <f t="shared" si="25"/>
        <v>1.445086705202312</v>
      </c>
      <c r="K127" s="164" t="e">
        <f t="shared" si="26"/>
        <v>#DIV/0!</v>
      </c>
    </row>
    <row r="128" spans="1:11" ht="126" x14ac:dyDescent="0.25">
      <c r="A128" s="37">
        <v>91</v>
      </c>
      <c r="B128" s="41" t="s">
        <v>228</v>
      </c>
      <c r="C128" s="41" t="s">
        <v>70</v>
      </c>
      <c r="D128" s="153">
        <v>2</v>
      </c>
      <c r="E128" s="153">
        <v>2</v>
      </c>
      <c r="F128" s="153">
        <v>2</v>
      </c>
      <c r="G128" s="153">
        <v>2</v>
      </c>
      <c r="H128" s="153">
        <v>2</v>
      </c>
      <c r="I128" s="164">
        <f t="shared" si="24"/>
        <v>1</v>
      </c>
      <c r="J128" s="164">
        <f t="shared" si="25"/>
        <v>1</v>
      </c>
      <c r="K128" s="164">
        <f t="shared" si="26"/>
        <v>1</v>
      </c>
    </row>
    <row r="129" spans="1:11" ht="78.75" x14ac:dyDescent="0.25">
      <c r="A129" s="37">
        <v>92</v>
      </c>
      <c r="B129" s="41" t="s">
        <v>229</v>
      </c>
      <c r="C129" s="41" t="s">
        <v>230</v>
      </c>
      <c r="D129" s="153">
        <v>15</v>
      </c>
      <c r="E129" s="153">
        <v>15</v>
      </c>
      <c r="F129" s="153">
        <v>15</v>
      </c>
      <c r="G129" s="153">
        <v>15</v>
      </c>
      <c r="H129" s="153">
        <v>15</v>
      </c>
      <c r="I129" s="164">
        <f t="shared" si="24"/>
        <v>1</v>
      </c>
      <c r="J129" s="164">
        <f t="shared" si="25"/>
        <v>1</v>
      </c>
      <c r="K129" s="164">
        <f t="shared" si="26"/>
        <v>1</v>
      </c>
    </row>
    <row r="130" spans="1:11" ht="78.75" x14ac:dyDescent="0.25">
      <c r="A130" s="37">
        <v>93</v>
      </c>
      <c r="B130" s="41" t="s">
        <v>231</v>
      </c>
      <c r="C130" s="41" t="s">
        <v>70</v>
      </c>
      <c r="D130" s="153">
        <v>1</v>
      </c>
      <c r="E130" s="153">
        <v>1</v>
      </c>
      <c r="F130" s="153">
        <v>1</v>
      </c>
      <c r="G130" s="153">
        <v>1</v>
      </c>
      <c r="H130" s="153">
        <v>1</v>
      </c>
      <c r="I130" s="164">
        <f t="shared" si="24"/>
        <v>1</v>
      </c>
      <c r="J130" s="164">
        <f t="shared" si="25"/>
        <v>1</v>
      </c>
      <c r="K130" s="164">
        <f t="shared" si="26"/>
        <v>1</v>
      </c>
    </row>
    <row r="131" spans="1:11" ht="94.5" x14ac:dyDescent="0.25">
      <c r="A131" s="37">
        <v>94</v>
      </c>
      <c r="B131" s="41" t="s">
        <v>232</v>
      </c>
      <c r="C131" s="41" t="s">
        <v>70</v>
      </c>
      <c r="D131" s="153">
        <v>0</v>
      </c>
      <c r="E131" s="153">
        <v>0</v>
      </c>
      <c r="F131" s="153">
        <v>0</v>
      </c>
      <c r="G131" s="153">
        <v>16</v>
      </c>
      <c r="H131" s="153">
        <v>10</v>
      </c>
      <c r="I131" s="164">
        <f t="shared" si="24"/>
        <v>0.625</v>
      </c>
      <c r="J131" s="164">
        <v>0</v>
      </c>
      <c r="K131" s="164">
        <v>0</v>
      </c>
    </row>
    <row r="132" spans="1:11" x14ac:dyDescent="0.25">
      <c r="A132" s="329" t="s">
        <v>454</v>
      </c>
      <c r="B132" s="330"/>
      <c r="C132" s="330"/>
      <c r="D132" s="330"/>
      <c r="E132" s="330"/>
      <c r="F132" s="330"/>
      <c r="G132" s="330"/>
      <c r="H132" s="330"/>
      <c r="I132" s="330"/>
      <c r="J132" s="330"/>
      <c r="K132" s="330"/>
    </row>
    <row r="133" spans="1:11" ht="45.75" customHeight="1" x14ac:dyDescent="0.25">
      <c r="A133" s="153" t="s">
        <v>455</v>
      </c>
      <c r="B133" s="172" t="s">
        <v>456</v>
      </c>
      <c r="C133" s="172" t="s">
        <v>467</v>
      </c>
      <c r="D133" s="20">
        <v>2.8</v>
      </c>
      <c r="E133" s="20">
        <v>3.1</v>
      </c>
      <c r="F133" s="16">
        <v>2.0299999999999998</v>
      </c>
      <c r="G133" s="16">
        <v>3.3</v>
      </c>
      <c r="H133" s="16">
        <v>0.67</v>
      </c>
      <c r="I133" s="52">
        <f t="shared" ref="I133:I138" si="27">H133/G133</f>
        <v>0.20303030303030306</v>
      </c>
      <c r="J133" s="52">
        <f t="shared" ref="J133:J138" si="28">H133/F133</f>
        <v>0.33004926108374388</v>
      </c>
      <c r="K133" s="173">
        <f t="shared" ref="K133:K138" si="29">H133/D133</f>
        <v>0.23928571428571432</v>
      </c>
    </row>
    <row r="134" spans="1:11" ht="46.5" customHeight="1" x14ac:dyDescent="0.25">
      <c r="A134" s="153" t="s">
        <v>457</v>
      </c>
      <c r="B134" s="172" t="s">
        <v>458</v>
      </c>
      <c r="C134" s="172" t="s">
        <v>468</v>
      </c>
      <c r="D134" s="20">
        <v>11.776999999999999</v>
      </c>
      <c r="E134" s="20">
        <v>12.5</v>
      </c>
      <c r="F134" s="16">
        <v>32.796999999999997</v>
      </c>
      <c r="G134" s="16">
        <v>14.3</v>
      </c>
      <c r="H134" s="16">
        <v>32.933</v>
      </c>
      <c r="I134" s="52">
        <f t="shared" si="27"/>
        <v>2.303006993006993</v>
      </c>
      <c r="J134" s="52">
        <f t="shared" si="28"/>
        <v>1.0041467207366528</v>
      </c>
      <c r="K134" s="173">
        <f t="shared" si="29"/>
        <v>2.7963827799949055</v>
      </c>
    </row>
    <row r="135" spans="1:11" ht="95.25" customHeight="1" x14ac:dyDescent="0.25">
      <c r="A135" s="153" t="s">
        <v>459</v>
      </c>
      <c r="B135" s="172" t="s">
        <v>460</v>
      </c>
      <c r="C135" s="174" t="s">
        <v>469</v>
      </c>
      <c r="D135" s="174">
        <v>1917.5</v>
      </c>
      <c r="E135" s="175">
        <v>1984.6</v>
      </c>
      <c r="F135" s="174">
        <v>1284.9000000000001</v>
      </c>
      <c r="G135" s="174">
        <v>2092.6</v>
      </c>
      <c r="H135" s="174">
        <v>693.97</v>
      </c>
      <c r="I135" s="52">
        <f t="shared" si="27"/>
        <v>0.33163050750262835</v>
      </c>
      <c r="J135" s="52">
        <f t="shared" si="28"/>
        <v>0.5400965055646354</v>
      </c>
      <c r="K135" s="173">
        <f t="shared" si="29"/>
        <v>0.36191395045632335</v>
      </c>
    </row>
    <row r="136" spans="1:11" x14ac:dyDescent="0.25">
      <c r="A136" s="153" t="s">
        <v>461</v>
      </c>
      <c r="B136" s="172" t="s">
        <v>462</v>
      </c>
      <c r="C136" s="172" t="s">
        <v>469</v>
      </c>
      <c r="D136" s="20">
        <v>474.7</v>
      </c>
      <c r="E136" s="20">
        <v>499.4</v>
      </c>
      <c r="F136" s="16">
        <v>376.7</v>
      </c>
      <c r="G136" s="16">
        <v>539.6</v>
      </c>
      <c r="H136" s="16">
        <v>100.1</v>
      </c>
      <c r="I136" s="52">
        <f t="shared" si="27"/>
        <v>0.18550778354336545</v>
      </c>
      <c r="J136" s="52">
        <f t="shared" si="28"/>
        <v>0.26572869657552428</v>
      </c>
      <c r="K136" s="173">
        <f t="shared" si="29"/>
        <v>0.21087002317253001</v>
      </c>
    </row>
    <row r="137" spans="1:11" x14ac:dyDescent="0.25">
      <c r="A137" s="153" t="s">
        <v>463</v>
      </c>
      <c r="B137" s="172" t="s">
        <v>464</v>
      </c>
      <c r="C137" s="172" t="s">
        <v>469</v>
      </c>
      <c r="D137" s="20">
        <v>26.4</v>
      </c>
      <c r="E137" s="20">
        <v>27.1</v>
      </c>
      <c r="F137" s="16">
        <v>54</v>
      </c>
      <c r="G137" s="16">
        <v>31.2</v>
      </c>
      <c r="H137" s="16">
        <v>33.6</v>
      </c>
      <c r="I137" s="52">
        <f t="shared" si="27"/>
        <v>1.0769230769230771</v>
      </c>
      <c r="J137" s="52">
        <f t="shared" si="28"/>
        <v>0.62222222222222223</v>
      </c>
      <c r="K137" s="173">
        <f t="shared" si="29"/>
        <v>1.2727272727272729</v>
      </c>
    </row>
    <row r="138" spans="1:11" ht="31.5" x14ac:dyDescent="0.25">
      <c r="A138" s="153" t="s">
        <v>465</v>
      </c>
      <c r="B138" s="172" t="s">
        <v>466</v>
      </c>
      <c r="C138" s="172" t="s">
        <v>469</v>
      </c>
      <c r="D138" s="20">
        <v>78.900000000000006</v>
      </c>
      <c r="E138" s="20">
        <v>81.7</v>
      </c>
      <c r="F138" s="16">
        <v>136.9</v>
      </c>
      <c r="G138" s="16">
        <v>94.2</v>
      </c>
      <c r="H138" s="16">
        <v>69.099999999999994</v>
      </c>
      <c r="I138" s="52">
        <f t="shared" si="27"/>
        <v>0.73354564755838636</v>
      </c>
      <c r="J138" s="52">
        <f t="shared" si="28"/>
        <v>0.50474799123447767</v>
      </c>
      <c r="K138" s="173">
        <f t="shared" si="29"/>
        <v>0.87579214195183763</v>
      </c>
    </row>
    <row r="139" spans="1:11" x14ac:dyDescent="0.25">
      <c r="A139" s="327" t="s">
        <v>470</v>
      </c>
      <c r="B139" s="328"/>
      <c r="C139" s="328"/>
      <c r="D139" s="328"/>
      <c r="E139" s="328"/>
      <c r="F139" s="328"/>
      <c r="G139" s="328"/>
      <c r="H139" s="328"/>
      <c r="I139" s="328"/>
      <c r="J139" s="328"/>
      <c r="K139" s="328"/>
    </row>
    <row r="140" spans="1:11" ht="31.5" x14ac:dyDescent="0.25">
      <c r="A140" s="153" t="s">
        <v>471</v>
      </c>
      <c r="B140" s="172" t="s">
        <v>472</v>
      </c>
      <c r="C140" s="172" t="s">
        <v>469</v>
      </c>
      <c r="D140" s="153">
        <v>50.1</v>
      </c>
      <c r="E140" s="153">
        <v>53.4</v>
      </c>
      <c r="F140" s="153">
        <v>48.2</v>
      </c>
      <c r="G140" s="96">
        <v>62.5</v>
      </c>
      <c r="H140" s="16">
        <v>57.5</v>
      </c>
      <c r="I140" s="52">
        <f>H140/G140</f>
        <v>0.92</v>
      </c>
      <c r="J140" s="52">
        <f>H140/F140</f>
        <v>1.1929460580912863</v>
      </c>
      <c r="K140" s="173">
        <f>H140/D140</f>
        <v>1.1477045908183632</v>
      </c>
    </row>
    <row r="141" spans="1:11" ht="47.25" x14ac:dyDescent="0.25">
      <c r="A141" s="153" t="s">
        <v>473</v>
      </c>
      <c r="B141" s="172" t="s">
        <v>474</v>
      </c>
      <c r="C141" s="172" t="s">
        <v>469</v>
      </c>
      <c r="D141" s="153">
        <v>22.2</v>
      </c>
      <c r="E141" s="153">
        <v>23.7</v>
      </c>
      <c r="F141" s="153">
        <v>22.5</v>
      </c>
      <c r="G141" s="96">
        <v>31.5</v>
      </c>
      <c r="H141" s="16">
        <v>19.100000000000001</v>
      </c>
      <c r="I141" s="52">
        <f>H141/G141</f>
        <v>0.60634920634920642</v>
      </c>
      <c r="J141" s="52">
        <f>H141/F141</f>
        <v>0.84888888888888892</v>
      </c>
      <c r="K141" s="173">
        <f>H141/D141</f>
        <v>0.86036036036036045</v>
      </c>
    </row>
    <row r="142" spans="1:11" ht="47.25" x14ac:dyDescent="0.25">
      <c r="A142" s="153" t="s">
        <v>475</v>
      </c>
      <c r="B142" s="172" t="s">
        <v>476</v>
      </c>
      <c r="C142" s="172" t="s">
        <v>61</v>
      </c>
      <c r="D142" s="153">
        <v>44.3</v>
      </c>
      <c r="E142" s="153">
        <v>44.3</v>
      </c>
      <c r="F142" s="153">
        <v>46.7</v>
      </c>
      <c r="G142" s="96">
        <v>50</v>
      </c>
      <c r="H142" s="16">
        <v>33.200000000000003</v>
      </c>
      <c r="I142" s="52">
        <f>H142/G142</f>
        <v>0.66400000000000003</v>
      </c>
      <c r="J142" s="52">
        <f>H142/F142</f>
        <v>0.71092077087794436</v>
      </c>
      <c r="K142" s="173">
        <f>H142/D142</f>
        <v>0.74943566591422128</v>
      </c>
    </row>
    <row r="143" spans="1:11" x14ac:dyDescent="0.25">
      <c r="A143" s="327" t="s">
        <v>477</v>
      </c>
      <c r="B143" s="328"/>
      <c r="C143" s="328"/>
      <c r="D143" s="328"/>
      <c r="E143" s="328"/>
      <c r="F143" s="328"/>
      <c r="G143" s="328"/>
      <c r="H143" s="328"/>
      <c r="I143" s="328"/>
      <c r="J143" s="328"/>
      <c r="K143" s="328"/>
    </row>
    <row r="144" spans="1:11" ht="106.5" customHeight="1" x14ac:dyDescent="0.25">
      <c r="A144" s="153" t="s">
        <v>478</v>
      </c>
      <c r="B144" s="172" t="s">
        <v>479</v>
      </c>
      <c r="C144" s="172" t="s">
        <v>469</v>
      </c>
      <c r="D144" s="172">
        <v>0</v>
      </c>
      <c r="E144" s="172">
        <v>0</v>
      </c>
      <c r="F144" s="172">
        <v>0</v>
      </c>
      <c r="G144" s="96" t="s">
        <v>480</v>
      </c>
      <c r="H144" s="16" t="s">
        <v>480</v>
      </c>
      <c r="I144" s="16" t="s">
        <v>480</v>
      </c>
      <c r="J144" s="16" t="s">
        <v>480</v>
      </c>
      <c r="K144" s="16" t="s">
        <v>480</v>
      </c>
    </row>
    <row r="145" spans="1:11" ht="110.25" x14ac:dyDescent="0.25">
      <c r="A145" s="96" t="s">
        <v>481</v>
      </c>
      <c r="B145" s="172" t="s">
        <v>482</v>
      </c>
      <c r="C145" s="172" t="s">
        <v>70</v>
      </c>
      <c r="D145" s="172">
        <v>450</v>
      </c>
      <c r="E145" s="172">
        <v>511</v>
      </c>
      <c r="F145" s="172">
        <v>621</v>
      </c>
      <c r="G145" s="96">
        <v>743</v>
      </c>
      <c r="H145" s="16">
        <v>743</v>
      </c>
      <c r="I145" s="166">
        <f>H145/G145</f>
        <v>1</v>
      </c>
      <c r="J145" s="52">
        <f>H145/F145</f>
        <v>1.1964573268921095</v>
      </c>
      <c r="K145" s="173">
        <f>H145/D145</f>
        <v>1.6511111111111112</v>
      </c>
    </row>
    <row r="146" spans="1:11" ht="134.25" customHeight="1" x14ac:dyDescent="0.25">
      <c r="A146" s="96" t="s">
        <v>483</v>
      </c>
      <c r="B146" s="172" t="s">
        <v>484</v>
      </c>
      <c r="C146" s="172" t="s">
        <v>61</v>
      </c>
      <c r="D146" s="172">
        <v>2.1</v>
      </c>
      <c r="E146" s="172">
        <v>2.2999999999999998</v>
      </c>
      <c r="F146" s="172">
        <v>2.8</v>
      </c>
      <c r="G146" s="96">
        <v>3.4</v>
      </c>
      <c r="H146" s="16">
        <v>3.4</v>
      </c>
      <c r="I146" s="166">
        <f>H146/G146</f>
        <v>1</v>
      </c>
      <c r="J146" s="52">
        <f>H146/F146</f>
        <v>1.2142857142857144</v>
      </c>
      <c r="K146" s="173">
        <f>H146/D146</f>
        <v>1.6190476190476188</v>
      </c>
    </row>
    <row r="147" spans="1:11" x14ac:dyDescent="0.25">
      <c r="F147" s="152"/>
      <c r="G147" s="152"/>
      <c r="H147" s="152"/>
      <c r="I147" s="152"/>
      <c r="J147" s="152"/>
    </row>
    <row r="149" spans="1:11" ht="34.5" customHeight="1" x14ac:dyDescent="0.25">
      <c r="B149" s="213" t="s">
        <v>486</v>
      </c>
      <c r="C149" s="321"/>
      <c r="D149" s="321"/>
      <c r="E149" s="321"/>
      <c r="F149" s="321"/>
      <c r="G149" s="322"/>
      <c r="H149" s="323"/>
      <c r="I149" s="322" t="s">
        <v>487</v>
      </c>
      <c r="J149" s="323"/>
    </row>
  </sheetData>
  <mergeCells count="37">
    <mergeCell ref="A139:K139"/>
    <mergeCell ref="A143:K143"/>
    <mergeCell ref="A132:K132"/>
    <mergeCell ref="A6:K6"/>
    <mergeCell ref="A13:A19"/>
    <mergeCell ref="A48:A51"/>
    <mergeCell ref="A79:A82"/>
    <mergeCell ref="A97:A98"/>
    <mergeCell ref="A100:A101"/>
    <mergeCell ref="A77:A78"/>
    <mergeCell ref="A2:K2"/>
    <mergeCell ref="K3:K4"/>
    <mergeCell ref="J3:J4"/>
    <mergeCell ref="A3:A4"/>
    <mergeCell ref="B3:B4"/>
    <mergeCell ref="C3:C4"/>
    <mergeCell ref="E3:E4"/>
    <mergeCell ref="G3:H3"/>
    <mergeCell ref="I3:I4"/>
    <mergeCell ref="D3:D4"/>
    <mergeCell ref="F3:F4"/>
    <mergeCell ref="B149:F149"/>
    <mergeCell ref="G149:H149"/>
    <mergeCell ref="I149:J149"/>
    <mergeCell ref="J1:K1"/>
    <mergeCell ref="A22:K22"/>
    <mergeCell ref="A23:K23"/>
    <mergeCell ref="A34:K34"/>
    <mergeCell ref="A45:K45"/>
    <mergeCell ref="A53:K53"/>
    <mergeCell ref="A88:K88"/>
    <mergeCell ref="A95:K95"/>
    <mergeCell ref="A116:K116"/>
    <mergeCell ref="A120:K120"/>
    <mergeCell ref="A124:K124"/>
    <mergeCell ref="A35:A37"/>
    <mergeCell ref="A39:A43"/>
  </mergeCells>
  <pageMargins left="0.70866141732283472" right="0.62992125984251968" top="1.1023622047244095" bottom="0.55118110236220474"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форма №1</vt:lpstr>
      <vt:lpstr>форма №2</vt:lpstr>
      <vt:lpstr>форма №3</vt:lpstr>
      <vt:lpstr>'форма №3'!_GoBack</vt:lpstr>
      <vt:lpstr>'форма №1'!Заголовки_для_печати</vt:lpstr>
      <vt:lpstr>'форма №2'!Заголовки_для_печати</vt:lpstr>
      <vt:lpstr>'форма №3'!Заголовки_для_печати</vt:lpstr>
      <vt:lpstr>'форма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Никулин</dc:creator>
  <cp:lastModifiedBy>Ирина Г. Крят</cp:lastModifiedBy>
  <cp:lastPrinted>2016-04-07T13:20:46Z</cp:lastPrinted>
  <dcterms:created xsi:type="dcterms:W3CDTF">2014-03-25T12:16:53Z</dcterms:created>
  <dcterms:modified xsi:type="dcterms:W3CDTF">2016-07-28T06:39:30Z</dcterms:modified>
</cp:coreProperties>
</file>